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1D10B19F-1805-4D29-8E68-1A9FBF728292}" xr6:coauthVersionLast="47" xr6:coauthVersionMax="47" xr10:uidLastSave="{00000000-0000-0000-0000-000000000000}"/>
  <bookViews>
    <workbookView xWindow="-28920" yWindow="-930" windowWidth="29040" windowHeight="15840" firstSheet="26" activeTab="34" xr2:uid="{00000000-000D-0000-FFFF-FFFF00000000}"/>
  </bookViews>
  <sheets>
    <sheet name="2015-03-31" sheetId="1" r:id="rId1"/>
    <sheet name="2015-06-30" sheetId="2" r:id="rId2"/>
    <sheet name="2015-09-30" sheetId="3" r:id="rId3"/>
    <sheet name="2015-12-31" sheetId="4" r:id="rId4"/>
    <sheet name="2016-06-30" sheetId="5" r:id="rId5"/>
    <sheet name="2016-09-30" sheetId="6" r:id="rId6"/>
    <sheet name="2016-12-31" sheetId="7" r:id="rId7"/>
    <sheet name="2017-03-31" sheetId="8" r:id="rId8"/>
    <sheet name="2017-06-30" sheetId="9" r:id="rId9"/>
    <sheet name="2017-09-30" sheetId="10" r:id="rId10"/>
    <sheet name="2017-12-31" sheetId="11" r:id="rId11"/>
    <sheet name="2018-03-31" sheetId="12" r:id="rId12"/>
    <sheet name="2018-06-30" sheetId="13" r:id="rId13"/>
    <sheet name="2018-09-30" sheetId="14" r:id="rId14"/>
    <sheet name="2018-12-31" sheetId="15" r:id="rId15"/>
    <sheet name="2019-03-31" sheetId="16" r:id="rId16"/>
    <sheet name="2019-06-30" sheetId="17" r:id="rId17"/>
    <sheet name="2019-09-30" sheetId="18" r:id="rId18"/>
    <sheet name="2019-12-31" sheetId="19" r:id="rId19"/>
    <sheet name="2020-03-31" sheetId="20" r:id="rId20"/>
    <sheet name="2020-06-30" sheetId="21" r:id="rId21"/>
    <sheet name="2020-09-30" sheetId="22" r:id="rId22"/>
    <sheet name="2020-12-31" sheetId="23" r:id="rId23"/>
    <sheet name="2021-03-31" sheetId="24" r:id="rId24"/>
    <sheet name="2021-06-30" sheetId="25" r:id="rId25"/>
    <sheet name="2021-09-30" sheetId="26" r:id="rId26"/>
    <sheet name="2021-12-31" sheetId="27" r:id="rId27"/>
    <sheet name="2022-06-30" sheetId="28" r:id="rId28"/>
    <sheet name="2022-12-31" sheetId="29" r:id="rId29"/>
    <sheet name="2023-06-30" sheetId="30" r:id="rId30"/>
    <sheet name="2023-12-31" sheetId="31" r:id="rId31"/>
    <sheet name="2024-06-30 " sheetId="32" r:id="rId32"/>
    <sheet name="2024-12-31" sheetId="33" r:id="rId33"/>
    <sheet name="2025-06-30 " sheetId="34" r:id="rId34"/>
    <sheet name="2025-12-31 " sheetId="35" r:id="rId35"/>
  </sheets>
  <calcPr calcId="191029" iterateCount="1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4" l="1"/>
  <c r="C19" i="35"/>
  <c r="C18" i="33"/>
  <c r="C17" i="32"/>
  <c r="C17" i="31"/>
  <c r="C19" i="30"/>
  <c r="C18" i="29"/>
  <c r="C18" i="28"/>
  <c r="C17" i="27"/>
  <c r="C17" i="26"/>
  <c r="C17" i="25"/>
  <c r="C16" i="24"/>
  <c r="C16" i="23"/>
  <c r="C15" i="22"/>
  <c r="C15" i="21"/>
  <c r="C16" i="20"/>
  <c r="E18" i="19"/>
  <c r="E21" i="19"/>
  <c r="E20" i="19"/>
  <c r="E19" i="19"/>
  <c r="E22" i="19"/>
  <c r="C15" i="15"/>
  <c r="C16" i="19"/>
  <c r="C16" i="18"/>
  <c r="C16" i="17"/>
  <c r="C15" i="16"/>
  <c r="C16" i="16"/>
  <c r="C16" i="15"/>
  <c r="C15" i="14"/>
  <c r="C16" i="14"/>
  <c r="C16" i="13"/>
  <c r="C14" i="12"/>
  <c r="C14" i="11"/>
  <c r="C14" i="10"/>
  <c r="C15" i="9"/>
  <c r="C15" i="8"/>
  <c r="C9" i="7"/>
  <c r="C10" i="7"/>
  <c r="C8" i="7"/>
  <c r="C7" i="7"/>
  <c r="C6" i="7"/>
  <c r="H14" i="7"/>
  <c r="H15" i="7"/>
  <c r="H16" i="7"/>
  <c r="H17" i="7"/>
  <c r="C18" i="7"/>
  <c r="C17" i="6"/>
  <c r="C19" i="5"/>
  <c r="C19" i="4"/>
  <c r="C19" i="3"/>
  <c r="C21" i="2"/>
  <c r="C21" i="1"/>
</calcChain>
</file>

<file path=xl/sharedStrings.xml><?xml version="1.0" encoding="utf-8"?>
<sst xmlns="http://schemas.openxmlformats.org/spreadsheetml/2006/main" count="1519" uniqueCount="84">
  <si>
    <t xml:space="preserve">Sutarties pasirašymo data </t>
  </si>
  <si>
    <t>Sutarties suma (Eur)</t>
  </si>
  <si>
    <t xml:space="preserve">Negrąžintas likutis (Eur) </t>
  </si>
  <si>
    <t xml:space="preserve">Palūkanų norma </t>
  </si>
  <si>
    <t xml:space="preserve">Galutinis terminas </t>
  </si>
  <si>
    <t>Paskirtis</t>
  </si>
  <si>
    <t xml:space="preserve">Bankas / Lizingo bendrovė / Kita </t>
  </si>
  <si>
    <t>12 mėn EURIBOR+0,059 marža</t>
  </si>
  <si>
    <t xml:space="preserve">Investiniams projektams </t>
  </si>
  <si>
    <t>SEB</t>
  </si>
  <si>
    <t>12 mėn EURIBOR+0,1 marža</t>
  </si>
  <si>
    <t>Danske bank</t>
  </si>
  <si>
    <t>6 mėn EURIBOR+0,12 marža</t>
  </si>
  <si>
    <t>6 mėn EURIBOR+0,67 marža</t>
  </si>
  <si>
    <t>6 mėn EURIBOR+1,26 marža</t>
  </si>
  <si>
    <t>DNB</t>
  </si>
  <si>
    <t>6 mėn EURIBOR+1,98 marža</t>
  </si>
  <si>
    <t>6 mėn EURIBOR+2,2 marža</t>
  </si>
  <si>
    <t>6 mėn EURIBOR+1,87 marža</t>
  </si>
  <si>
    <t>6 mėn EURIBOR+1,75 marža</t>
  </si>
  <si>
    <t>iki 2019.09.10 – 4,033%, vėliau –  tikslinama</t>
  </si>
  <si>
    <t>Finansų ministerija</t>
  </si>
  <si>
    <t>iki 2019.03.31 – 3,928%, vėliau –  tikslinama</t>
  </si>
  <si>
    <t>Iš viso</t>
  </si>
  <si>
    <t>2015 m. kovo 31 d.</t>
  </si>
  <si>
    <t>JONIŠKIO RAJONO SAVIVALDYBĖS ILGALAIKIAI ĮSIPAREIGOJIMAI PAGAL PASKOLŲ SUTARTIS</t>
  </si>
  <si>
    <t>2015 m. birželio 30 d.</t>
  </si>
  <si>
    <t>2015 m. rugsėjo 30 d.</t>
  </si>
  <si>
    <t>2015 m. gruodžio 31 d.</t>
  </si>
  <si>
    <t>2016 m. birželio 30 d.</t>
  </si>
  <si>
    <t>2016 m. rugsėjo 30 d.</t>
  </si>
  <si>
    <t>2016 m.gruodžio 31 d.</t>
  </si>
  <si>
    <t>2017 m. kovo 31 d.</t>
  </si>
  <si>
    <t>6 mėn EURIBOR+0,90 marža</t>
  </si>
  <si>
    <t>FM paskolų refinansavimui</t>
  </si>
  <si>
    <t>2017 m. birželio 30 d.</t>
  </si>
  <si>
    <t>6 mėn EURIBOR+0,86 marža</t>
  </si>
  <si>
    <t>Danske</t>
  </si>
  <si>
    <t>2017 m. rugsėjo 30 d.</t>
  </si>
  <si>
    <t>2017 m. gruodžio 31 d.</t>
  </si>
  <si>
    <t>2018 m. kovo 31 d.</t>
  </si>
  <si>
    <t>2018 m. birželio 30 d.</t>
  </si>
  <si>
    <t>7 mėn EURIBOR+1,28 marža</t>
  </si>
  <si>
    <t>Savivaldybės butų atnaujinimui</t>
  </si>
  <si>
    <t>Administratorius - Joniškio butų ūkis</t>
  </si>
  <si>
    <t>2017-2018</t>
  </si>
  <si>
    <t>LR Finansų ministerijos lengvatiniai kreditai</t>
  </si>
  <si>
    <t>2018 m. rugsėjo 30 d.</t>
  </si>
  <si>
    <t>2018 m. gruodžio 31 d.</t>
  </si>
  <si>
    <t>2019 m. kovo 31 d.</t>
  </si>
  <si>
    <t>6 mėn EURIBOR+1,28 marža</t>
  </si>
  <si>
    <t>6 mėn EURIBOR+1,59 marža</t>
  </si>
  <si>
    <t>Šiaulių bankas</t>
  </si>
  <si>
    <t>2019 m. birželio 30 d.</t>
  </si>
  <si>
    <t>2019 m. rugsėjo 30 d.</t>
  </si>
  <si>
    <t>2019 m.gruodžio 31 d.</t>
  </si>
  <si>
    <t>nuo 1-2 metų</t>
  </si>
  <si>
    <t>nuo 2-3 metų</t>
  </si>
  <si>
    <t>nuo 4-5 metų</t>
  </si>
  <si>
    <t>2020 m.kovo 31 d.</t>
  </si>
  <si>
    <t>2020 m rugsėjo 30 d.</t>
  </si>
  <si>
    <t>2020 m.birželio 30 d.</t>
  </si>
  <si>
    <t>6 mėn EURIBOR+1,83 marža</t>
  </si>
  <si>
    <t>2020 m. gruodžio 31 d.</t>
  </si>
  <si>
    <t>2021 m. kovo 31 d.</t>
  </si>
  <si>
    <t>2021 m.birželio 30 d.</t>
  </si>
  <si>
    <t>6 mėn EURIBOR+0,76 marža</t>
  </si>
  <si>
    <t>2021 m.rugsėjo 30 d.</t>
  </si>
  <si>
    <t>2021 m.gruodžio 31 d.</t>
  </si>
  <si>
    <t>2022 m. birželio 30 d.</t>
  </si>
  <si>
    <t>6 mėn EURIBOR+0,97 marža</t>
  </si>
  <si>
    <t>2022 m. gruodžio 31 d.</t>
  </si>
  <si>
    <t>2023 m. birželio 30 d.</t>
  </si>
  <si>
    <t>7 mėn EURIBOR+1,11 marža</t>
  </si>
  <si>
    <t>2023 m. gruodžio 31 d.</t>
  </si>
  <si>
    <t>Luminor</t>
  </si>
  <si>
    <t>2024 m. birželio 30 d.</t>
  </si>
  <si>
    <t>2024 m. gruodžio 31 d.</t>
  </si>
  <si>
    <t>6 mėn EURIBOR+1,11 marža</t>
  </si>
  <si>
    <t>6 mėn EURIBOR+1,00 marža</t>
  </si>
  <si>
    <t>2025 m. birželio 30 d.</t>
  </si>
  <si>
    <t>2025 m. gruodžio 31 d.</t>
  </si>
  <si>
    <t>Artea bankas</t>
  </si>
  <si>
    <t>6 mėn EURIBOR+0,91 marža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</si>
</sst>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7"/>
      <color rgb="FF686868"/>
      <name val="Arial"/>
      <family val="2"/>
      <charset val="186"/>
    </font>
    <font>
      <sz val="11"/>
      <color rgb="FF686868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686868"/>
      <name val="Times New Roman"/>
      <family val="1"/>
      <charset val="186"/>
    </font>
    <font>
      <b/>
      <sz val="12"/>
      <color rgb="FF686868"/>
      <name val="Times New Roman"/>
      <family val="1"/>
      <charset val="186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5" fillId="0" borderId="0" xfId="0" applyFont="1"/>
    <xf numFmtId="1" fontId="3" fillId="0" borderId="1" xfId="0" applyNumberFormat="1" applyFont="1" applyBorder="1"/>
    <xf numFmtId="1" fontId="0" fillId="0" borderId="0" xfId="0" applyNumberFormat="1"/>
    <xf numFmtId="14" fontId="3" fillId="0" borderId="0" xfId="0" applyNumberFormat="1" applyFont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0" fontId="3" fillId="0" borderId="1" xfId="0" applyFont="1" applyBorder="1" applyAlignment="1">
      <alignment horizontal="left" wrapText="1"/>
    </xf>
    <xf numFmtId="1" fontId="3" fillId="0" borderId="0" xfId="0" applyNumberFormat="1" applyFont="1"/>
    <xf numFmtId="0" fontId="1" fillId="0" borderId="4" xfId="0" applyFont="1" applyBorder="1" applyAlignment="1">
      <alignment horizontal="center" vertical="center" wrapText="1"/>
    </xf>
    <xf numFmtId="16" fontId="3" fillId="0" borderId="0" xfId="0" applyNumberFormat="1" applyFont="1"/>
    <xf numFmtId="2" fontId="3" fillId="0" borderId="0" xfId="0" applyNumberFormat="1" applyFont="1"/>
    <xf numFmtId="1" fontId="3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4" fontId="3" fillId="2" borderId="1" xfId="0" applyNumberFormat="1" applyFont="1" applyFill="1" applyBorder="1"/>
  </cellXfs>
  <cellStyles count="1">
    <cellStyle name="Įprastas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7"/>
  <sheetViews>
    <sheetView workbookViewId="0">
      <selection activeCell="C16" sqref="C16:C20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24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4">
        <v>38600</v>
      </c>
      <c r="B6" s="5">
        <v>347573</v>
      </c>
      <c r="C6" s="5">
        <v>22424</v>
      </c>
      <c r="D6" s="6" t="s">
        <v>10</v>
      </c>
      <c r="E6" s="4">
        <v>42216</v>
      </c>
      <c r="F6" s="7" t="s">
        <v>8</v>
      </c>
      <c r="G6" s="8" t="s">
        <v>11</v>
      </c>
    </row>
    <row r="7" spans="1:7" x14ac:dyDescent="0.25">
      <c r="A7" s="9">
        <v>38903</v>
      </c>
      <c r="B7" s="7">
        <v>1109245</v>
      </c>
      <c r="C7" s="7">
        <v>227538</v>
      </c>
      <c r="D7" s="6" t="s">
        <v>7</v>
      </c>
      <c r="E7" s="9">
        <v>42555</v>
      </c>
      <c r="F7" s="7" t="s">
        <v>8</v>
      </c>
      <c r="G7" s="7" t="s">
        <v>9</v>
      </c>
    </row>
    <row r="8" spans="1:7" x14ac:dyDescent="0.25">
      <c r="A8" s="9">
        <v>38902</v>
      </c>
      <c r="B8" s="7">
        <v>2955</v>
      </c>
      <c r="C8" s="7">
        <v>492</v>
      </c>
      <c r="D8" s="6" t="s">
        <v>10</v>
      </c>
      <c r="E8" s="9">
        <v>42555</v>
      </c>
      <c r="F8" s="7" t="s">
        <v>8</v>
      </c>
      <c r="G8" s="8" t="s">
        <v>11</v>
      </c>
    </row>
    <row r="9" spans="1:7" x14ac:dyDescent="0.25">
      <c r="A9" s="9">
        <v>39226</v>
      </c>
      <c r="B9" s="7">
        <v>1092450</v>
      </c>
      <c r="C9" s="7">
        <v>312150</v>
      </c>
      <c r="D9" s="6" t="s">
        <v>12</v>
      </c>
      <c r="E9" s="9">
        <v>42878</v>
      </c>
      <c r="F9" s="7" t="s">
        <v>8</v>
      </c>
      <c r="G9" s="7" t="s">
        <v>9</v>
      </c>
    </row>
    <row r="10" spans="1:7" x14ac:dyDescent="0.25">
      <c r="A10" s="9">
        <v>39686</v>
      </c>
      <c r="B10" s="7">
        <v>381719</v>
      </c>
      <c r="C10" s="7">
        <v>29478</v>
      </c>
      <c r="D10" s="6" t="s">
        <v>13</v>
      </c>
      <c r="E10" s="9">
        <v>42241</v>
      </c>
      <c r="F10" s="7" t="s">
        <v>8</v>
      </c>
      <c r="G10" s="7" t="s">
        <v>9</v>
      </c>
    </row>
    <row r="11" spans="1:7" x14ac:dyDescent="0.25">
      <c r="A11" s="9">
        <v>40752</v>
      </c>
      <c r="B11" s="7">
        <v>1448100</v>
      </c>
      <c r="C11" s="7">
        <v>1140927</v>
      </c>
      <c r="D11" s="6" t="s">
        <v>14</v>
      </c>
      <c r="E11" s="9">
        <v>44439</v>
      </c>
      <c r="F11" s="7" t="s">
        <v>8</v>
      </c>
      <c r="G11" s="7" t="s">
        <v>15</v>
      </c>
    </row>
    <row r="12" spans="1:7" x14ac:dyDescent="0.25">
      <c r="A12" s="9">
        <v>41171</v>
      </c>
      <c r="B12" s="7">
        <v>725000</v>
      </c>
      <c r="C12" s="7">
        <v>701643</v>
      </c>
      <c r="D12" s="6" t="s">
        <v>16</v>
      </c>
      <c r="E12" s="9">
        <v>44823</v>
      </c>
      <c r="F12" s="7" t="s">
        <v>8</v>
      </c>
      <c r="G12" s="7" t="s">
        <v>15</v>
      </c>
    </row>
    <row r="13" spans="1:7" x14ac:dyDescent="0.25">
      <c r="A13" s="9">
        <v>41304</v>
      </c>
      <c r="B13" s="7">
        <v>1063094</v>
      </c>
      <c r="C13" s="7">
        <v>597958</v>
      </c>
      <c r="D13" s="6" t="s">
        <v>17</v>
      </c>
      <c r="E13" s="9">
        <v>43648</v>
      </c>
      <c r="F13" s="7" t="s">
        <v>8</v>
      </c>
      <c r="G13" s="7" t="s">
        <v>15</v>
      </c>
    </row>
    <row r="14" spans="1:7" x14ac:dyDescent="0.25">
      <c r="A14" s="9">
        <v>41753</v>
      </c>
      <c r="B14" s="7">
        <v>868900</v>
      </c>
      <c r="C14" s="7">
        <v>868900</v>
      </c>
      <c r="D14" s="6" t="s">
        <v>18</v>
      </c>
      <c r="E14" s="9">
        <v>44310</v>
      </c>
      <c r="F14" s="7" t="s">
        <v>8</v>
      </c>
      <c r="G14" s="7" t="s">
        <v>15</v>
      </c>
    </row>
    <row r="15" spans="1:7" x14ac:dyDescent="0.25">
      <c r="A15" s="9">
        <v>41953</v>
      </c>
      <c r="B15" s="7">
        <v>640000</v>
      </c>
      <c r="C15" s="7">
        <v>180633</v>
      </c>
      <c r="D15" s="6" t="s">
        <v>19</v>
      </c>
      <c r="E15" s="9">
        <v>44500</v>
      </c>
      <c r="F15" s="7" t="s">
        <v>8</v>
      </c>
      <c r="G15" s="7" t="s">
        <v>9</v>
      </c>
    </row>
    <row r="16" spans="1:7" ht="28.15" customHeight="1" x14ac:dyDescent="0.25">
      <c r="A16" s="9">
        <v>40737</v>
      </c>
      <c r="B16" s="7">
        <v>438514</v>
      </c>
      <c r="C16" s="7">
        <v>438514</v>
      </c>
      <c r="D16" s="10" t="s">
        <v>20</v>
      </c>
      <c r="E16" s="9">
        <v>49188</v>
      </c>
      <c r="F16" s="7" t="s">
        <v>8</v>
      </c>
      <c r="G16" s="7" t="s">
        <v>21</v>
      </c>
    </row>
    <row r="17" spans="1:7" ht="30" x14ac:dyDescent="0.25">
      <c r="A17" s="9">
        <v>40477</v>
      </c>
      <c r="B17" s="7">
        <v>124623</v>
      </c>
      <c r="C17" s="7">
        <v>90494</v>
      </c>
      <c r="D17" s="10" t="s">
        <v>22</v>
      </c>
      <c r="E17" s="9">
        <v>49018</v>
      </c>
      <c r="F17" s="7" t="s">
        <v>8</v>
      </c>
      <c r="G17" s="7" t="s">
        <v>21</v>
      </c>
    </row>
    <row r="18" spans="1:7" ht="30" x14ac:dyDescent="0.25">
      <c r="A18" s="9">
        <v>40326</v>
      </c>
      <c r="B18" s="7">
        <v>36775</v>
      </c>
      <c r="C18" s="7">
        <v>14332</v>
      </c>
      <c r="D18" s="10" t="s">
        <v>22</v>
      </c>
      <c r="E18" s="9">
        <v>49018</v>
      </c>
      <c r="F18" s="7" t="s">
        <v>8</v>
      </c>
      <c r="G18" s="7" t="s">
        <v>21</v>
      </c>
    </row>
    <row r="19" spans="1:7" ht="30" x14ac:dyDescent="0.25">
      <c r="A19" s="9">
        <v>39917</v>
      </c>
      <c r="B19" s="7">
        <v>39968</v>
      </c>
      <c r="C19" s="7">
        <v>30117</v>
      </c>
      <c r="D19" s="10" t="s">
        <v>22</v>
      </c>
      <c r="E19" s="9">
        <v>49018</v>
      </c>
      <c r="F19" s="7" t="s">
        <v>8</v>
      </c>
      <c r="G19" s="7" t="s">
        <v>21</v>
      </c>
    </row>
    <row r="20" spans="1:7" ht="30" x14ac:dyDescent="0.25">
      <c r="A20" s="9">
        <v>40147</v>
      </c>
      <c r="B20" s="7">
        <v>113068</v>
      </c>
      <c r="C20" s="7">
        <v>66393</v>
      </c>
      <c r="D20" s="10" t="s">
        <v>22</v>
      </c>
      <c r="E20" s="9">
        <v>49018</v>
      </c>
      <c r="F20" s="7" t="s">
        <v>8</v>
      </c>
      <c r="G20" s="7" t="s">
        <v>21</v>
      </c>
    </row>
    <row r="21" spans="1:7" x14ac:dyDescent="0.25">
      <c r="A21" s="25" t="s">
        <v>23</v>
      </c>
      <c r="B21" s="26"/>
      <c r="C21" s="7">
        <f>SUM(C6:C20)</f>
        <v>4721993</v>
      </c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</sheetData>
  <mergeCells count="1">
    <mergeCell ref="A21:B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H20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3.14062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38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702109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467742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189075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592432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478935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27738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572496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282474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x14ac:dyDescent="0.25">
      <c r="A14" s="25" t="s">
        <v>23</v>
      </c>
      <c r="B14" s="26"/>
      <c r="C14" s="12">
        <f>SUM(C6:C13)</f>
        <v>3313001</v>
      </c>
      <c r="D14" s="2"/>
      <c r="E14" s="2"/>
      <c r="F14" s="2"/>
      <c r="G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4:B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H20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3.14062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39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658227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444355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148187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552936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446935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113461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572496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326424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x14ac:dyDescent="0.25">
      <c r="A14" s="25" t="s">
        <v>23</v>
      </c>
      <c r="B14" s="26"/>
      <c r="C14" s="12">
        <f>SUM(C6:C13)</f>
        <v>3263021</v>
      </c>
      <c r="D14" s="2"/>
      <c r="E14" s="2"/>
      <c r="F14" s="2"/>
      <c r="G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4:B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20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3.14062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40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614345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420968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98461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513441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414935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107299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562496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364169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x14ac:dyDescent="0.25">
      <c r="A14" s="25" t="s">
        <v>23</v>
      </c>
      <c r="B14" s="26"/>
      <c r="C14" s="12">
        <f>SUM(C6:C13)</f>
        <v>3096114</v>
      </c>
      <c r="D14" s="2"/>
      <c r="E14" s="2"/>
      <c r="F14" s="2"/>
      <c r="G14" s="2"/>
    </row>
    <row r="15" spans="1:8" x14ac:dyDescent="0.25">
      <c r="A15" s="2"/>
      <c r="B15" s="2"/>
      <c r="C15" s="2"/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</sheetData>
  <mergeCells count="1">
    <mergeCell ref="A14:B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H22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41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570464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397581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66411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473945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382934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83461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552496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409671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ht="14.45" customHeight="1" x14ac:dyDescent="0.25">
      <c r="A14" s="9">
        <v>43203</v>
      </c>
      <c r="B14" s="7">
        <v>390000</v>
      </c>
      <c r="C14" s="12">
        <v>67223</v>
      </c>
      <c r="D14" s="15" t="s">
        <v>42</v>
      </c>
      <c r="E14" s="14">
        <v>45716</v>
      </c>
      <c r="F14" s="16" t="s">
        <v>8</v>
      </c>
      <c r="G14" s="16" t="s">
        <v>9</v>
      </c>
      <c r="H14" s="13"/>
    </row>
    <row r="15" spans="1:8" ht="29.45" customHeight="1" x14ac:dyDescent="0.25">
      <c r="A15" s="9" t="s">
        <v>45</v>
      </c>
      <c r="B15" s="7"/>
      <c r="C15" s="12">
        <v>38654</v>
      </c>
      <c r="D15" s="17" t="s">
        <v>46</v>
      </c>
      <c r="E15" s="9">
        <v>50009</v>
      </c>
      <c r="F15" s="7" t="s">
        <v>43</v>
      </c>
      <c r="G15" s="10" t="s">
        <v>44</v>
      </c>
      <c r="H15" s="13"/>
    </row>
    <row r="16" spans="1:8" x14ac:dyDescent="0.25">
      <c r="A16" s="25" t="s">
        <v>23</v>
      </c>
      <c r="B16" s="26"/>
      <c r="C16" s="12">
        <f>SUM(C6:C15)</f>
        <v>3042840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H22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47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526581.78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374193.5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25522.5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434449.94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350934.96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68461.09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542496.05000000005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493259.23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ht="14.45" customHeight="1" x14ac:dyDescent="0.25">
      <c r="A14" s="9">
        <v>43203</v>
      </c>
      <c r="B14" s="7">
        <v>390000</v>
      </c>
      <c r="C14" s="12">
        <v>117402</v>
      </c>
      <c r="D14" s="15" t="s">
        <v>42</v>
      </c>
      <c r="E14" s="14">
        <v>45716</v>
      </c>
      <c r="F14" s="16" t="s">
        <v>8</v>
      </c>
      <c r="G14" s="16" t="s">
        <v>9</v>
      </c>
      <c r="H14" s="13"/>
    </row>
    <row r="15" spans="1:8" ht="29.45" customHeight="1" x14ac:dyDescent="0.25">
      <c r="A15" s="9" t="s">
        <v>45</v>
      </c>
      <c r="B15" s="7"/>
      <c r="C15" s="12">
        <f>2076+34985</f>
        <v>37061</v>
      </c>
      <c r="D15" s="17" t="s">
        <v>46</v>
      </c>
      <c r="E15" s="9">
        <v>50009</v>
      </c>
      <c r="F15" s="7" t="s">
        <v>43</v>
      </c>
      <c r="G15" s="10" t="s">
        <v>44</v>
      </c>
      <c r="H15" s="13"/>
    </row>
    <row r="16" spans="1:8" x14ac:dyDescent="0.25">
      <c r="A16" s="25" t="s">
        <v>23</v>
      </c>
      <c r="B16" s="26"/>
      <c r="C16" s="12">
        <f>SUM(C6:C15)</f>
        <v>2970362.0500000003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H22"/>
  <sheetViews>
    <sheetView workbookViewId="0">
      <selection activeCell="C15" sqref="C15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48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482700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350806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/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394954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318935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53461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532496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14.45" customHeight="1" x14ac:dyDescent="0.25">
      <c r="A13" s="9">
        <v>42863</v>
      </c>
      <c r="B13" s="7">
        <v>740000</v>
      </c>
      <c r="C13" s="12">
        <v>739349</v>
      </c>
      <c r="D13" s="6" t="s">
        <v>36</v>
      </c>
      <c r="E13" s="9">
        <v>45785</v>
      </c>
      <c r="F13" s="7" t="s">
        <v>8</v>
      </c>
      <c r="G13" s="7" t="s">
        <v>37</v>
      </c>
      <c r="H13" s="13"/>
    </row>
    <row r="14" spans="1:8" ht="14.45" customHeight="1" x14ac:dyDescent="0.25">
      <c r="A14" s="9">
        <v>43203</v>
      </c>
      <c r="B14" s="7">
        <v>390000</v>
      </c>
      <c r="C14" s="12">
        <v>217187</v>
      </c>
      <c r="D14" s="15" t="s">
        <v>42</v>
      </c>
      <c r="E14" s="14">
        <v>45716</v>
      </c>
      <c r="F14" s="16" t="s">
        <v>8</v>
      </c>
      <c r="G14" s="16" t="s">
        <v>9</v>
      </c>
      <c r="H14" s="13"/>
    </row>
    <row r="15" spans="1:8" ht="29.45" customHeight="1" x14ac:dyDescent="0.25">
      <c r="A15" s="9" t="s">
        <v>45</v>
      </c>
      <c r="B15" s="7"/>
      <c r="C15" s="12">
        <f>34463+2076</f>
        <v>36539</v>
      </c>
      <c r="D15" s="17" t="s">
        <v>46</v>
      </c>
      <c r="E15" s="9">
        <v>50009</v>
      </c>
      <c r="F15" s="7" t="s">
        <v>43</v>
      </c>
      <c r="G15" s="10" t="s">
        <v>44</v>
      </c>
      <c r="H15" s="13"/>
    </row>
    <row r="16" spans="1:8" x14ac:dyDescent="0.25">
      <c r="A16" s="25" t="s">
        <v>23</v>
      </c>
      <c r="B16" s="26"/>
      <c r="C16" s="12">
        <f>SUM(C6:C15)</f>
        <v>3126427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5524-EA90-4CAC-AC6F-EFE2A200A1E0}">
  <dimension ref="A2:H22"/>
  <sheetViews>
    <sheetView workbookViewId="0">
      <selection sqref="A1:XFD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49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438818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327419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41753</v>
      </c>
      <c r="B8" s="7">
        <v>868900</v>
      </c>
      <c r="C8" s="12">
        <v>355459</v>
      </c>
      <c r="D8" s="6" t="s">
        <v>18</v>
      </c>
      <c r="E8" s="9">
        <v>44310</v>
      </c>
      <c r="F8" s="7" t="s">
        <v>8</v>
      </c>
      <c r="G8" s="7" t="s">
        <v>15</v>
      </c>
      <c r="H8" s="13"/>
    </row>
    <row r="9" spans="1:8" x14ac:dyDescent="0.25">
      <c r="A9" s="9">
        <v>41953</v>
      </c>
      <c r="B9" s="7">
        <v>640000</v>
      </c>
      <c r="C9" s="12">
        <v>286935</v>
      </c>
      <c r="D9" s="6" t="s">
        <v>19</v>
      </c>
      <c r="E9" s="9">
        <v>44500</v>
      </c>
      <c r="F9" s="7" t="s">
        <v>8</v>
      </c>
      <c r="G9" s="7" t="s">
        <v>9</v>
      </c>
      <c r="H9" s="13"/>
    </row>
    <row r="10" spans="1:8" x14ac:dyDescent="0.25">
      <c r="A10" s="9">
        <v>42530</v>
      </c>
      <c r="B10" s="7">
        <v>130000</v>
      </c>
      <c r="C10" s="12">
        <v>28461</v>
      </c>
      <c r="D10" s="6" t="s">
        <v>19</v>
      </c>
      <c r="E10" s="9">
        <v>43624</v>
      </c>
      <c r="F10" s="7" t="s">
        <v>8</v>
      </c>
      <c r="G10" s="7" t="s">
        <v>9</v>
      </c>
      <c r="H10" s="13"/>
    </row>
    <row r="11" spans="1:8" x14ac:dyDescent="0.25">
      <c r="A11" s="9">
        <v>42794</v>
      </c>
      <c r="B11" s="7">
        <v>572497</v>
      </c>
      <c r="C11" s="12">
        <v>522496</v>
      </c>
      <c r="D11" s="6" t="s">
        <v>33</v>
      </c>
      <c r="E11" s="9">
        <v>45229</v>
      </c>
      <c r="F11" s="7" t="s">
        <v>34</v>
      </c>
      <c r="G11" s="7" t="s">
        <v>9</v>
      </c>
      <c r="H11" s="13"/>
    </row>
    <row r="12" spans="1:8" ht="14.45" customHeight="1" x14ac:dyDescent="0.25">
      <c r="A12" s="9">
        <v>42863</v>
      </c>
      <c r="B12" s="7">
        <v>740000</v>
      </c>
      <c r="C12" s="12">
        <v>729349</v>
      </c>
      <c r="D12" s="6" t="s">
        <v>36</v>
      </c>
      <c r="E12" s="9">
        <v>45785</v>
      </c>
      <c r="F12" s="7" t="s">
        <v>8</v>
      </c>
      <c r="G12" s="7" t="s">
        <v>37</v>
      </c>
      <c r="H12" s="13"/>
    </row>
    <row r="13" spans="1:8" ht="14.45" customHeight="1" x14ac:dyDescent="0.25">
      <c r="A13" s="9">
        <v>43203</v>
      </c>
      <c r="B13" s="7">
        <v>390000</v>
      </c>
      <c r="C13" s="12">
        <v>217187</v>
      </c>
      <c r="D13" s="15" t="s">
        <v>50</v>
      </c>
      <c r="E13" s="9">
        <v>45716</v>
      </c>
      <c r="F13" s="16" t="s">
        <v>8</v>
      </c>
      <c r="G13" s="16" t="s">
        <v>9</v>
      </c>
      <c r="H13" s="13"/>
    </row>
    <row r="14" spans="1:8" ht="14.45" customHeight="1" x14ac:dyDescent="0.25">
      <c r="A14" s="9">
        <v>43549</v>
      </c>
      <c r="B14" s="7">
        <v>515700</v>
      </c>
      <c r="C14" s="12">
        <v>150496</v>
      </c>
      <c r="D14" s="15" t="s">
        <v>51</v>
      </c>
      <c r="E14" s="9">
        <v>46105</v>
      </c>
      <c r="F14" s="16" t="s">
        <v>8</v>
      </c>
      <c r="G14" s="16" t="s">
        <v>52</v>
      </c>
      <c r="H14" s="13"/>
    </row>
    <row r="15" spans="1:8" ht="29.45" customHeight="1" x14ac:dyDescent="0.25">
      <c r="A15" s="9" t="s">
        <v>45</v>
      </c>
      <c r="B15" s="7"/>
      <c r="C15" s="12">
        <f>41962+2076</f>
        <v>44038</v>
      </c>
      <c r="D15" s="17" t="s">
        <v>46</v>
      </c>
      <c r="E15" s="9">
        <v>50009</v>
      </c>
      <c r="F15" s="7" t="s">
        <v>43</v>
      </c>
      <c r="G15" s="10" t="s">
        <v>44</v>
      </c>
      <c r="H15" s="13"/>
    </row>
    <row r="16" spans="1:8" x14ac:dyDescent="0.25">
      <c r="A16" s="25" t="s">
        <v>23</v>
      </c>
      <c r="B16" s="26"/>
      <c r="C16" s="12">
        <f>SUM(C6:C15)</f>
        <v>3100658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90416-3816-4E37-8E36-A3BCC6B5F842}">
  <dimension ref="A2:H22"/>
  <sheetViews>
    <sheetView workbookViewId="0">
      <selection activeCell="F32" sqref="F32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53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394936.32000000001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304032.2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41753</v>
      </c>
      <c r="B8" s="7">
        <v>868900</v>
      </c>
      <c r="C8" s="12">
        <v>315963.56</v>
      </c>
      <c r="D8" s="6" t="s">
        <v>18</v>
      </c>
      <c r="E8" s="9">
        <v>44310</v>
      </c>
      <c r="F8" s="7" t="s">
        <v>8</v>
      </c>
      <c r="G8" s="7" t="s">
        <v>15</v>
      </c>
      <c r="H8" s="13"/>
    </row>
    <row r="9" spans="1:8" x14ac:dyDescent="0.25">
      <c r="A9" s="9">
        <v>41953</v>
      </c>
      <c r="B9" s="7">
        <v>640000</v>
      </c>
      <c r="C9" s="12">
        <v>254934.96</v>
      </c>
      <c r="D9" s="6" t="s">
        <v>19</v>
      </c>
      <c r="E9" s="9">
        <v>44500</v>
      </c>
      <c r="F9" s="7" t="s">
        <v>8</v>
      </c>
      <c r="G9" s="7" t="s">
        <v>9</v>
      </c>
      <c r="H9" s="13"/>
    </row>
    <row r="10" spans="1:8" x14ac:dyDescent="0.25">
      <c r="A10" s="9">
        <v>42530</v>
      </c>
      <c r="B10" s="7">
        <v>130000</v>
      </c>
      <c r="C10" s="12">
        <v>0</v>
      </c>
      <c r="D10" s="6" t="s">
        <v>19</v>
      </c>
      <c r="E10" s="9">
        <v>43624</v>
      </c>
      <c r="F10" s="7" t="s">
        <v>8</v>
      </c>
      <c r="G10" s="7" t="s">
        <v>9</v>
      </c>
      <c r="H10" s="13"/>
    </row>
    <row r="11" spans="1:8" x14ac:dyDescent="0.25">
      <c r="A11" s="9">
        <v>42794</v>
      </c>
      <c r="B11" s="7">
        <v>572497</v>
      </c>
      <c r="C11" s="12">
        <v>512496.05</v>
      </c>
      <c r="D11" s="6" t="s">
        <v>33</v>
      </c>
      <c r="E11" s="9">
        <v>45229</v>
      </c>
      <c r="F11" s="7" t="s">
        <v>34</v>
      </c>
      <c r="G11" s="7" t="s">
        <v>9</v>
      </c>
      <c r="H11" s="13"/>
    </row>
    <row r="12" spans="1:8" ht="14.45" customHeight="1" x14ac:dyDescent="0.25">
      <c r="A12" s="9">
        <v>42863</v>
      </c>
      <c r="B12" s="7">
        <v>740000</v>
      </c>
      <c r="C12" s="12">
        <v>729349</v>
      </c>
      <c r="D12" s="6" t="s">
        <v>36</v>
      </c>
      <c r="E12" s="9">
        <v>45785</v>
      </c>
      <c r="F12" s="7" t="s">
        <v>8</v>
      </c>
      <c r="G12" s="7" t="s">
        <v>37</v>
      </c>
      <c r="H12" s="13"/>
    </row>
    <row r="13" spans="1:8" ht="14.45" customHeight="1" x14ac:dyDescent="0.25">
      <c r="A13" s="9">
        <v>43203</v>
      </c>
      <c r="B13" s="7">
        <v>390000</v>
      </c>
      <c r="C13" s="12">
        <v>335978.83</v>
      </c>
      <c r="D13" s="15" t="s">
        <v>50</v>
      </c>
      <c r="E13" s="9">
        <v>45716</v>
      </c>
      <c r="F13" s="16" t="s">
        <v>8</v>
      </c>
      <c r="G13" s="16" t="s">
        <v>9</v>
      </c>
      <c r="H13" s="13"/>
    </row>
    <row r="14" spans="1:8" ht="14.45" customHeight="1" x14ac:dyDescent="0.25">
      <c r="A14" s="9">
        <v>43549</v>
      </c>
      <c r="B14" s="7">
        <v>515700</v>
      </c>
      <c r="C14" s="12">
        <v>353354.94</v>
      </c>
      <c r="D14" s="15" t="s">
        <v>51</v>
      </c>
      <c r="E14" s="9">
        <v>46105</v>
      </c>
      <c r="F14" s="16" t="s">
        <v>8</v>
      </c>
      <c r="G14" s="16" t="s">
        <v>52</v>
      </c>
      <c r="H14" s="13"/>
    </row>
    <row r="15" spans="1:8" ht="29.45" customHeight="1" x14ac:dyDescent="0.25">
      <c r="A15" s="9" t="s">
        <v>45</v>
      </c>
      <c r="B15" s="7"/>
      <c r="C15" s="12">
        <v>52152</v>
      </c>
      <c r="D15" s="17" t="s">
        <v>46</v>
      </c>
      <c r="E15" s="9">
        <v>50009</v>
      </c>
      <c r="F15" s="7" t="s">
        <v>43</v>
      </c>
      <c r="G15" s="10" t="s">
        <v>44</v>
      </c>
      <c r="H15" s="13"/>
    </row>
    <row r="16" spans="1:8" x14ac:dyDescent="0.25">
      <c r="A16" s="25" t="s">
        <v>23</v>
      </c>
      <c r="B16" s="26"/>
      <c r="C16" s="12">
        <f>SUM(C6:C15)</f>
        <v>3253197.86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380FD-9BDB-41FB-87A9-637B890FAC5D}">
  <dimension ref="A2:G22"/>
  <sheetViews>
    <sheetView workbookViewId="0">
      <selection activeCell="H1" sqref="H1:L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54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9">
        <v>40752</v>
      </c>
      <c r="B6" s="7">
        <v>1448100</v>
      </c>
      <c r="C6" s="12">
        <v>351055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280645.09999999998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276468.09999999998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222934.96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42530</v>
      </c>
      <c r="B10" s="7">
        <v>130000</v>
      </c>
      <c r="C10" s="12">
        <v>0</v>
      </c>
      <c r="D10" s="6" t="s">
        <v>19</v>
      </c>
      <c r="E10" s="9">
        <v>43624</v>
      </c>
      <c r="F10" s="7" t="s">
        <v>8</v>
      </c>
      <c r="G10" s="7" t="s">
        <v>9</v>
      </c>
    </row>
    <row r="11" spans="1:7" x14ac:dyDescent="0.25">
      <c r="A11" s="9">
        <v>42794</v>
      </c>
      <c r="B11" s="7">
        <v>572497</v>
      </c>
      <c r="C11" s="12">
        <v>502496.05</v>
      </c>
      <c r="D11" s="6" t="s">
        <v>33</v>
      </c>
      <c r="E11" s="9">
        <v>45229</v>
      </c>
      <c r="F11" s="7" t="s">
        <v>34</v>
      </c>
      <c r="G11" s="7" t="s">
        <v>9</v>
      </c>
    </row>
    <row r="12" spans="1:7" ht="14.45" customHeight="1" x14ac:dyDescent="0.25">
      <c r="A12" s="9">
        <v>42863</v>
      </c>
      <c r="B12" s="7">
        <v>740000</v>
      </c>
      <c r="C12" s="12">
        <v>709349.25</v>
      </c>
      <c r="D12" s="6" t="s">
        <v>36</v>
      </c>
      <c r="E12" s="9">
        <v>45785</v>
      </c>
      <c r="F12" s="7" t="s">
        <v>8</v>
      </c>
      <c r="G12" s="7" t="s">
        <v>37</v>
      </c>
    </row>
    <row r="13" spans="1:7" ht="14.45" customHeight="1" x14ac:dyDescent="0.25">
      <c r="A13" s="9">
        <v>43203</v>
      </c>
      <c r="B13" s="7">
        <v>390000</v>
      </c>
      <c r="C13" s="12">
        <v>390000</v>
      </c>
      <c r="D13" s="15" t="s">
        <v>50</v>
      </c>
      <c r="E13" s="9">
        <v>45716</v>
      </c>
      <c r="F13" s="16" t="s">
        <v>8</v>
      </c>
      <c r="G13" s="16" t="s">
        <v>9</v>
      </c>
    </row>
    <row r="14" spans="1:7" ht="14.45" customHeight="1" x14ac:dyDescent="0.25">
      <c r="A14" s="9">
        <v>43549</v>
      </c>
      <c r="B14" s="7">
        <v>515700</v>
      </c>
      <c r="C14" s="12">
        <v>408448.97</v>
      </c>
      <c r="D14" s="15" t="s">
        <v>51</v>
      </c>
      <c r="E14" s="9">
        <v>46105</v>
      </c>
      <c r="F14" s="16" t="s">
        <v>8</v>
      </c>
      <c r="G14" s="16" t="s">
        <v>52</v>
      </c>
    </row>
    <row r="15" spans="1:7" ht="29.45" customHeight="1" x14ac:dyDescent="0.25">
      <c r="A15" s="9" t="s">
        <v>45</v>
      </c>
      <c r="B15" s="7"/>
      <c r="C15" s="12">
        <v>52836.47</v>
      </c>
      <c r="D15" s="17" t="s">
        <v>46</v>
      </c>
      <c r="E15" s="9">
        <v>50009</v>
      </c>
      <c r="F15" s="7" t="s">
        <v>43</v>
      </c>
      <c r="G15" s="10" t="s">
        <v>44</v>
      </c>
    </row>
    <row r="16" spans="1:7" x14ac:dyDescent="0.25">
      <c r="A16" s="25" t="s">
        <v>23</v>
      </c>
      <c r="B16" s="26"/>
      <c r="C16" s="12">
        <f>SUM(C6:C15)</f>
        <v>3194233.9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79AC6-232A-4122-966E-1248BEE5BB6E}">
  <dimension ref="A2:G22"/>
  <sheetViews>
    <sheetView workbookViewId="0">
      <selection activeCell="I19" sqref="I19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55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307172.68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257258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236972.64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190934.96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42530</v>
      </c>
      <c r="B10" s="7">
        <v>130000</v>
      </c>
      <c r="C10" s="12">
        <v>0</v>
      </c>
      <c r="D10" s="6" t="s">
        <v>19</v>
      </c>
      <c r="E10" s="9">
        <v>43624</v>
      </c>
      <c r="F10" s="7" t="s">
        <v>8</v>
      </c>
      <c r="G10" s="7" t="s">
        <v>9</v>
      </c>
    </row>
    <row r="11" spans="1:7" x14ac:dyDescent="0.25">
      <c r="A11" s="9">
        <v>42794</v>
      </c>
      <c r="B11" s="7">
        <v>572497</v>
      </c>
      <c r="C11" s="12">
        <v>492496.05</v>
      </c>
      <c r="D11" s="6" t="s">
        <v>33</v>
      </c>
      <c r="E11" s="9">
        <v>45229</v>
      </c>
      <c r="F11" s="7" t="s">
        <v>34</v>
      </c>
      <c r="G11" s="7" t="s">
        <v>9</v>
      </c>
    </row>
    <row r="12" spans="1:7" ht="14.45" customHeight="1" x14ac:dyDescent="0.25">
      <c r="A12" s="9">
        <v>42863</v>
      </c>
      <c r="B12" s="7">
        <v>740000</v>
      </c>
      <c r="C12" s="12">
        <v>699349.25</v>
      </c>
      <c r="D12" s="6" t="s">
        <v>36</v>
      </c>
      <c r="E12" s="9">
        <v>45785</v>
      </c>
      <c r="F12" s="7" t="s">
        <v>8</v>
      </c>
      <c r="G12" s="7" t="s">
        <v>37</v>
      </c>
    </row>
    <row r="13" spans="1:7" ht="14.45" customHeight="1" x14ac:dyDescent="0.25">
      <c r="A13" s="9">
        <v>43203</v>
      </c>
      <c r="B13" s="7">
        <v>390000</v>
      </c>
      <c r="C13" s="12">
        <v>390000</v>
      </c>
      <c r="D13" s="15" t="s">
        <v>50</v>
      </c>
      <c r="E13" s="9">
        <v>45716</v>
      </c>
      <c r="F13" s="16" t="s">
        <v>8</v>
      </c>
      <c r="G13" s="7" t="s">
        <v>9</v>
      </c>
    </row>
    <row r="14" spans="1:7" ht="14.45" customHeight="1" x14ac:dyDescent="0.25">
      <c r="A14" s="9">
        <v>43549</v>
      </c>
      <c r="B14" s="7">
        <v>515700</v>
      </c>
      <c r="C14" s="12">
        <v>492404.08</v>
      </c>
      <c r="D14" s="15" t="s">
        <v>51</v>
      </c>
      <c r="E14" s="9">
        <v>46105</v>
      </c>
      <c r="F14" s="16" t="s">
        <v>8</v>
      </c>
      <c r="G14" s="7" t="s">
        <v>52</v>
      </c>
    </row>
    <row r="15" spans="1:7" ht="29.45" customHeight="1" x14ac:dyDescent="0.25">
      <c r="A15" s="9" t="s">
        <v>45</v>
      </c>
      <c r="B15" s="7"/>
      <c r="C15" s="12">
        <v>52754</v>
      </c>
      <c r="D15" s="17" t="s">
        <v>46</v>
      </c>
      <c r="E15" s="9">
        <v>50009</v>
      </c>
      <c r="F15" s="7" t="s">
        <v>43</v>
      </c>
      <c r="G15" s="10" t="s">
        <v>44</v>
      </c>
    </row>
    <row r="16" spans="1:7" x14ac:dyDescent="0.25">
      <c r="A16" s="25" t="s">
        <v>23</v>
      </c>
      <c r="B16" s="26"/>
      <c r="C16" s="12">
        <f>SUM(C6:C15)</f>
        <v>3119341.66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0" t="s">
        <v>56</v>
      </c>
      <c r="E18" s="21">
        <f>C6+C7+C8+C9</f>
        <v>992338.27999999991</v>
      </c>
      <c r="F18" s="2"/>
      <c r="G18" s="2"/>
    </row>
    <row r="19" spans="1:7" x14ac:dyDescent="0.25">
      <c r="A19" s="2"/>
      <c r="B19" s="2"/>
      <c r="C19" s="2"/>
      <c r="D19" s="20" t="s">
        <v>57</v>
      </c>
      <c r="E19" s="21">
        <f>C11</f>
        <v>492496.05</v>
      </c>
      <c r="F19" s="2"/>
      <c r="G19" s="2"/>
    </row>
    <row r="20" spans="1:7" x14ac:dyDescent="0.25">
      <c r="A20" s="2"/>
      <c r="B20" s="2"/>
      <c r="C20" s="2"/>
      <c r="D20" s="20" t="s">
        <v>58</v>
      </c>
      <c r="E20" s="21">
        <f>C12+C13</f>
        <v>1089349.25</v>
      </c>
      <c r="F20" s="2"/>
      <c r="G20" s="2"/>
    </row>
    <row r="21" spans="1:7" x14ac:dyDescent="0.25">
      <c r="A21" s="2"/>
      <c r="B21" s="2"/>
      <c r="C21" s="2"/>
      <c r="D21" s="2"/>
      <c r="E21" s="21">
        <f>C14</f>
        <v>492404.08</v>
      </c>
      <c r="F21" s="2"/>
      <c r="G21" s="2"/>
    </row>
    <row r="22" spans="1:7" x14ac:dyDescent="0.25">
      <c r="A22" s="2"/>
      <c r="B22" s="2"/>
      <c r="C22" s="2"/>
      <c r="D22" s="2"/>
      <c r="E22" s="21">
        <f>SUM(E18:E21)</f>
        <v>3066587.66</v>
      </c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26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4">
        <v>38600</v>
      </c>
      <c r="B6" s="5">
        <v>347573</v>
      </c>
      <c r="C6" s="5">
        <v>11212</v>
      </c>
      <c r="D6" s="6" t="s">
        <v>10</v>
      </c>
      <c r="E6" s="4">
        <v>42216</v>
      </c>
      <c r="F6" s="7" t="s">
        <v>8</v>
      </c>
      <c r="G6" s="8" t="s">
        <v>11</v>
      </c>
    </row>
    <row r="7" spans="1:7" x14ac:dyDescent="0.25">
      <c r="A7" s="9">
        <v>38903</v>
      </c>
      <c r="B7" s="7">
        <v>1109245</v>
      </c>
      <c r="C7" s="7">
        <v>199096</v>
      </c>
      <c r="D7" s="6" t="s">
        <v>7</v>
      </c>
      <c r="E7" s="9">
        <v>42555</v>
      </c>
      <c r="F7" s="7" t="s">
        <v>8</v>
      </c>
      <c r="G7" s="7" t="s">
        <v>9</v>
      </c>
    </row>
    <row r="8" spans="1:7" x14ac:dyDescent="0.25">
      <c r="A8" s="9">
        <v>38902</v>
      </c>
      <c r="B8" s="7">
        <v>2955</v>
      </c>
      <c r="C8" s="7">
        <v>408</v>
      </c>
      <c r="D8" s="6" t="s">
        <v>10</v>
      </c>
      <c r="E8" s="9">
        <v>42555</v>
      </c>
      <c r="F8" s="7" t="s">
        <v>8</v>
      </c>
      <c r="G8" s="8" t="s">
        <v>11</v>
      </c>
    </row>
    <row r="9" spans="1:7" x14ac:dyDescent="0.25">
      <c r="A9" s="9">
        <v>39226</v>
      </c>
      <c r="B9" s="7">
        <v>1092450</v>
      </c>
      <c r="C9" s="7">
        <v>280938</v>
      </c>
      <c r="D9" s="6" t="s">
        <v>12</v>
      </c>
      <c r="E9" s="9">
        <v>42878</v>
      </c>
      <c r="F9" s="7" t="s">
        <v>8</v>
      </c>
      <c r="G9" s="7" t="s">
        <v>9</v>
      </c>
    </row>
    <row r="10" spans="1:7" x14ac:dyDescent="0.25">
      <c r="A10" s="9">
        <v>39686</v>
      </c>
      <c r="B10" s="7">
        <v>381719</v>
      </c>
      <c r="C10" s="7">
        <v>14210</v>
      </c>
      <c r="D10" s="6" t="s">
        <v>13</v>
      </c>
      <c r="E10" s="9">
        <v>42241</v>
      </c>
      <c r="F10" s="7" t="s">
        <v>8</v>
      </c>
      <c r="G10" s="7" t="s">
        <v>9</v>
      </c>
    </row>
    <row r="11" spans="1:7" x14ac:dyDescent="0.25">
      <c r="A11" s="9">
        <v>40752</v>
      </c>
      <c r="B11" s="7">
        <v>1448100</v>
      </c>
      <c r="C11" s="7">
        <v>1097045</v>
      </c>
      <c r="D11" s="6" t="s">
        <v>14</v>
      </c>
      <c r="E11" s="9">
        <v>44439</v>
      </c>
      <c r="F11" s="7" t="s">
        <v>8</v>
      </c>
      <c r="G11" s="7" t="s">
        <v>15</v>
      </c>
    </row>
    <row r="12" spans="1:7" x14ac:dyDescent="0.25">
      <c r="A12" s="9">
        <v>41171</v>
      </c>
      <c r="B12" s="7">
        <v>725000</v>
      </c>
      <c r="C12" s="7">
        <v>678226</v>
      </c>
      <c r="D12" s="6" t="s">
        <v>16</v>
      </c>
      <c r="E12" s="9">
        <v>44823</v>
      </c>
      <c r="F12" s="7" t="s">
        <v>8</v>
      </c>
      <c r="G12" s="7" t="s">
        <v>15</v>
      </c>
    </row>
    <row r="13" spans="1:7" x14ac:dyDescent="0.25">
      <c r="A13" s="9">
        <v>41304</v>
      </c>
      <c r="B13" s="7">
        <v>1063094</v>
      </c>
      <c r="C13" s="7">
        <v>557069</v>
      </c>
      <c r="D13" s="6" t="s">
        <v>17</v>
      </c>
      <c r="E13" s="9">
        <v>43648</v>
      </c>
      <c r="F13" s="7" t="s">
        <v>8</v>
      </c>
      <c r="G13" s="7" t="s">
        <v>15</v>
      </c>
    </row>
    <row r="14" spans="1:7" x14ac:dyDescent="0.25">
      <c r="A14" s="9">
        <v>41753</v>
      </c>
      <c r="B14" s="7">
        <v>868900</v>
      </c>
      <c r="C14" s="7">
        <v>868900</v>
      </c>
      <c r="D14" s="6" t="s">
        <v>18</v>
      </c>
      <c r="E14" s="9">
        <v>44310</v>
      </c>
      <c r="F14" s="7" t="s">
        <v>8</v>
      </c>
      <c r="G14" s="7" t="s">
        <v>15</v>
      </c>
    </row>
    <row r="15" spans="1:7" x14ac:dyDescent="0.25">
      <c r="A15" s="9">
        <v>41953</v>
      </c>
      <c r="B15" s="7">
        <v>640000</v>
      </c>
      <c r="C15" s="7">
        <v>326326</v>
      </c>
      <c r="D15" s="6" t="s">
        <v>19</v>
      </c>
      <c r="E15" s="9">
        <v>44500</v>
      </c>
      <c r="F15" s="7" t="s">
        <v>8</v>
      </c>
      <c r="G15" s="7" t="s">
        <v>9</v>
      </c>
    </row>
    <row r="16" spans="1:7" ht="28.15" customHeight="1" x14ac:dyDescent="0.25">
      <c r="A16" s="9">
        <v>40737</v>
      </c>
      <c r="B16" s="7">
        <v>438514</v>
      </c>
      <c r="C16" s="7">
        <v>438514</v>
      </c>
      <c r="D16" s="10" t="s">
        <v>20</v>
      </c>
      <c r="E16" s="9">
        <v>49188</v>
      </c>
      <c r="F16" s="7" t="s">
        <v>8</v>
      </c>
      <c r="G16" s="7" t="s">
        <v>21</v>
      </c>
    </row>
    <row r="17" spans="1:7" ht="30" x14ac:dyDescent="0.25">
      <c r="A17" s="9">
        <v>40477</v>
      </c>
      <c r="B17" s="7">
        <v>124623</v>
      </c>
      <c r="C17" s="7">
        <v>90494</v>
      </c>
      <c r="D17" s="10" t="s">
        <v>22</v>
      </c>
      <c r="E17" s="9">
        <v>49018</v>
      </c>
      <c r="F17" s="7" t="s">
        <v>8</v>
      </c>
      <c r="G17" s="7" t="s">
        <v>21</v>
      </c>
    </row>
    <row r="18" spans="1:7" ht="30" x14ac:dyDescent="0.25">
      <c r="A18" s="9">
        <v>40326</v>
      </c>
      <c r="B18" s="7">
        <v>36775</v>
      </c>
      <c r="C18" s="7">
        <v>14332</v>
      </c>
      <c r="D18" s="10" t="s">
        <v>22</v>
      </c>
      <c r="E18" s="9">
        <v>49018</v>
      </c>
      <c r="F18" s="7" t="s">
        <v>8</v>
      </c>
      <c r="G18" s="7" t="s">
        <v>21</v>
      </c>
    </row>
    <row r="19" spans="1:7" ht="30" x14ac:dyDescent="0.25">
      <c r="A19" s="9">
        <v>39917</v>
      </c>
      <c r="B19" s="7">
        <v>39968</v>
      </c>
      <c r="C19" s="7">
        <v>30117</v>
      </c>
      <c r="D19" s="10" t="s">
        <v>22</v>
      </c>
      <c r="E19" s="9">
        <v>49018</v>
      </c>
      <c r="F19" s="7" t="s">
        <v>8</v>
      </c>
      <c r="G19" s="7" t="s">
        <v>21</v>
      </c>
    </row>
    <row r="20" spans="1:7" ht="30" x14ac:dyDescent="0.25">
      <c r="A20" s="9">
        <v>40147</v>
      </c>
      <c r="B20" s="7">
        <v>113068</v>
      </c>
      <c r="C20" s="7">
        <v>66393</v>
      </c>
      <c r="D20" s="10" t="s">
        <v>22</v>
      </c>
      <c r="E20" s="9">
        <v>49018</v>
      </c>
      <c r="F20" s="7" t="s">
        <v>8</v>
      </c>
      <c r="G20" s="7" t="s">
        <v>21</v>
      </c>
    </row>
    <row r="21" spans="1:7" x14ac:dyDescent="0.25">
      <c r="A21" s="25" t="s">
        <v>23</v>
      </c>
      <c r="B21" s="26"/>
      <c r="C21" s="7">
        <f>SUM(C6:C20)</f>
        <v>4673280</v>
      </c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</sheetData>
  <mergeCells count="1">
    <mergeCell ref="A21:B2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932E5-8973-4D38-BEA7-80F4AD038B01}">
  <dimension ref="A2:G22"/>
  <sheetViews>
    <sheetView workbookViewId="0">
      <selection activeCell="H9" sqref="H9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59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263290.86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233870.9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197477.18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158934.96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42530</v>
      </c>
      <c r="B10" s="7">
        <v>130000</v>
      </c>
      <c r="C10" s="12">
        <v>0</v>
      </c>
      <c r="D10" s="6" t="s">
        <v>19</v>
      </c>
      <c r="E10" s="9">
        <v>43624</v>
      </c>
      <c r="F10" s="7" t="s">
        <v>8</v>
      </c>
      <c r="G10" s="7" t="s">
        <v>9</v>
      </c>
    </row>
    <row r="11" spans="1:7" x14ac:dyDescent="0.25">
      <c r="A11" s="9">
        <v>42794</v>
      </c>
      <c r="B11" s="7">
        <v>572497</v>
      </c>
      <c r="C11" s="12">
        <v>472496.05</v>
      </c>
      <c r="D11" s="6" t="s">
        <v>33</v>
      </c>
      <c r="E11" s="9">
        <v>45229</v>
      </c>
      <c r="F11" s="7" t="s">
        <v>34</v>
      </c>
      <c r="G11" s="7" t="s">
        <v>9</v>
      </c>
    </row>
    <row r="12" spans="1:7" ht="14.45" customHeight="1" x14ac:dyDescent="0.25">
      <c r="A12" s="9">
        <v>42863</v>
      </c>
      <c r="B12" s="7">
        <v>740000</v>
      </c>
      <c r="C12" s="12">
        <v>689349.25</v>
      </c>
      <c r="D12" s="6" t="s">
        <v>36</v>
      </c>
      <c r="E12" s="9">
        <v>45785</v>
      </c>
      <c r="F12" s="7" t="s">
        <v>8</v>
      </c>
      <c r="G12" s="7" t="s">
        <v>37</v>
      </c>
    </row>
    <row r="13" spans="1:7" ht="14.45" customHeight="1" x14ac:dyDescent="0.25">
      <c r="A13" s="9">
        <v>43203</v>
      </c>
      <c r="B13" s="7">
        <v>390000</v>
      </c>
      <c r="C13" s="12">
        <v>390000</v>
      </c>
      <c r="D13" s="15" t="s">
        <v>50</v>
      </c>
      <c r="E13" s="9">
        <v>45716</v>
      </c>
      <c r="F13" s="16" t="s">
        <v>8</v>
      </c>
      <c r="G13" s="7" t="s">
        <v>9</v>
      </c>
    </row>
    <row r="14" spans="1:7" ht="14.45" customHeight="1" x14ac:dyDescent="0.25">
      <c r="A14" s="9">
        <v>43549</v>
      </c>
      <c r="B14" s="7">
        <v>515700</v>
      </c>
      <c r="C14" s="12">
        <v>492404.08</v>
      </c>
      <c r="D14" s="15" t="s">
        <v>51</v>
      </c>
      <c r="E14" s="9">
        <v>46105</v>
      </c>
      <c r="F14" s="16" t="s">
        <v>8</v>
      </c>
      <c r="G14" s="7" t="s">
        <v>52</v>
      </c>
    </row>
    <row r="15" spans="1:7" ht="30" x14ac:dyDescent="0.25">
      <c r="A15" s="9" t="s">
        <v>45</v>
      </c>
      <c r="B15" s="7"/>
      <c r="C15" s="12">
        <v>52029.23</v>
      </c>
      <c r="D15" s="17" t="s">
        <v>46</v>
      </c>
      <c r="E15" s="9">
        <v>50009</v>
      </c>
      <c r="F15" s="7" t="s">
        <v>43</v>
      </c>
      <c r="G15" s="10" t="s">
        <v>44</v>
      </c>
    </row>
    <row r="16" spans="1:7" x14ac:dyDescent="0.25">
      <c r="A16" s="25" t="s">
        <v>23</v>
      </c>
      <c r="B16" s="26"/>
      <c r="C16" s="12">
        <f>SUM(C6:C15)</f>
        <v>2949852.5100000002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F4A79-8CB3-405F-806B-ED5FB121C86F}">
  <dimension ref="A2:G21"/>
  <sheetViews>
    <sheetView workbookViewId="0">
      <selection activeCell="E17" sqref="E17:E18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61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219409.04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210483.8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157981.72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126934.96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452496.05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679349.25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390000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492404.08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30" x14ac:dyDescent="0.25">
      <c r="A14" s="9" t="s">
        <v>45</v>
      </c>
      <c r="B14" s="7"/>
      <c r="C14" s="12">
        <v>51261.47</v>
      </c>
      <c r="D14" s="17" t="s">
        <v>46</v>
      </c>
      <c r="E14" s="9">
        <v>50009</v>
      </c>
      <c r="F14" s="7" t="s">
        <v>43</v>
      </c>
      <c r="G14" s="10" t="s">
        <v>44</v>
      </c>
    </row>
    <row r="15" spans="1:7" x14ac:dyDescent="0.25">
      <c r="A15" s="25" t="s">
        <v>23</v>
      </c>
      <c r="B15" s="26"/>
      <c r="C15" s="12">
        <f>SUM(C6:C14)</f>
        <v>2780320.37</v>
      </c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18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1">
    <mergeCell ref="A15:B1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9FF9-57FE-4E3C-B136-E195DB5F9B3E}">
  <dimension ref="A2:G21"/>
  <sheetViews>
    <sheetView workbookViewId="0">
      <selection sqref="A1:XFD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60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175527.22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187096.7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118486.26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94934.96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432496.05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669349.25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390000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498050.18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30" x14ac:dyDescent="0.25">
      <c r="A14" s="9" t="s">
        <v>45</v>
      </c>
      <c r="B14" s="7"/>
      <c r="C14" s="12">
        <v>50494</v>
      </c>
      <c r="D14" s="17" t="s">
        <v>46</v>
      </c>
      <c r="E14" s="9">
        <v>50009</v>
      </c>
      <c r="F14" s="7" t="s">
        <v>43</v>
      </c>
      <c r="G14" s="10" t="s">
        <v>44</v>
      </c>
    </row>
    <row r="15" spans="1:7" x14ac:dyDescent="0.25">
      <c r="A15" s="25" t="s">
        <v>23</v>
      </c>
      <c r="B15" s="26"/>
      <c r="C15" s="12">
        <f>SUM(C6:C14)</f>
        <v>2616434.62</v>
      </c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18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1">
    <mergeCell ref="A15:B1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D93CF-8567-41EE-A65D-0F01525D275C}">
  <dimension ref="A2:G22"/>
  <sheetViews>
    <sheetView workbookViewId="0">
      <selection activeCell="C6" sqref="C6:C14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63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131645.4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163709.6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78990.8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62934.96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412496.05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659349.25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390000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515700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62225.16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30" x14ac:dyDescent="0.25">
      <c r="A15" s="9" t="s">
        <v>45</v>
      </c>
      <c r="B15" s="7"/>
      <c r="C15" s="12">
        <v>49725.95</v>
      </c>
      <c r="D15" s="17" t="s">
        <v>46</v>
      </c>
      <c r="E15" s="9">
        <v>50009</v>
      </c>
      <c r="F15" s="7" t="s">
        <v>43</v>
      </c>
      <c r="G15" s="10" t="s">
        <v>44</v>
      </c>
    </row>
    <row r="16" spans="1:7" x14ac:dyDescent="0.25">
      <c r="A16" s="25" t="s">
        <v>23</v>
      </c>
      <c r="B16" s="26"/>
      <c r="C16" s="12">
        <f>SUM(C6:C15)</f>
        <v>2526777.1700000004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honeticPr fontId="6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8BB91-2954-4A66-AE02-8093F0DED680}">
  <dimension ref="A2:G22"/>
  <sheetViews>
    <sheetView workbookViewId="0">
      <selection activeCell="C6" sqref="C6:C14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64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87763.58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140322.5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39495.339999999997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30934.959999999999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382496.05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639349.25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380000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515700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87996.5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30" x14ac:dyDescent="0.25">
      <c r="A15" s="9" t="s">
        <v>45</v>
      </c>
      <c r="B15" s="7"/>
      <c r="C15" s="12">
        <v>48958</v>
      </c>
      <c r="D15" s="17" t="s">
        <v>46</v>
      </c>
      <c r="E15" s="9">
        <v>50009</v>
      </c>
      <c r="F15" s="7" t="s">
        <v>43</v>
      </c>
      <c r="G15" s="10" t="s">
        <v>44</v>
      </c>
    </row>
    <row r="16" spans="1:7" x14ac:dyDescent="0.25">
      <c r="A16" s="25" t="s">
        <v>23</v>
      </c>
      <c r="B16" s="26"/>
      <c r="C16" s="12">
        <f>SUM(C6:C15)</f>
        <v>2353016.1800000002</v>
      </c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18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</sheetData>
  <mergeCells count="1">
    <mergeCell ref="A16:B1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2D08-786F-4F22-A7FA-3A0BC3706358}">
  <dimension ref="A2:G23"/>
  <sheetViews>
    <sheetView workbookViewId="0">
      <selection sqref="A1:XFD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65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43881.760000000002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116935.4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352496.05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619349.25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370000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515700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87996.5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265761.5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30" x14ac:dyDescent="0.25">
      <c r="A16" s="9" t="s">
        <v>45</v>
      </c>
      <c r="B16" s="7"/>
      <c r="C16" s="12">
        <v>48190.43</v>
      </c>
      <c r="D16" s="17" t="s">
        <v>46</v>
      </c>
      <c r="E16" s="9">
        <v>50009</v>
      </c>
      <c r="F16" s="7" t="s">
        <v>43</v>
      </c>
      <c r="G16" s="10" t="s">
        <v>44</v>
      </c>
    </row>
    <row r="17" spans="1:7" x14ac:dyDescent="0.25">
      <c r="A17" s="25" t="s">
        <v>23</v>
      </c>
      <c r="B17" s="26"/>
      <c r="C17" s="12">
        <f>SUM(C6:C16)</f>
        <v>2420310.89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18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honeticPr fontId="6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90D5-7531-4521-8698-68C7AA9FC5BD}">
  <dimension ref="A2:G23"/>
  <sheetViews>
    <sheetView workbookViewId="0">
      <selection activeCell="E23" sqref="E23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67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93548.3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322496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599349.25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360000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515700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129050.37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401076.66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30" x14ac:dyDescent="0.25">
      <c r="A16" s="9" t="s">
        <v>45</v>
      </c>
      <c r="B16" s="7"/>
      <c r="C16" s="12">
        <v>47422.67</v>
      </c>
      <c r="D16" s="17" t="s">
        <v>46</v>
      </c>
      <c r="E16" s="9">
        <v>50009</v>
      </c>
      <c r="F16" s="7" t="s">
        <v>43</v>
      </c>
      <c r="G16" s="10" t="s">
        <v>44</v>
      </c>
    </row>
    <row r="17" spans="1:7" x14ac:dyDescent="0.25">
      <c r="A17" s="25" t="s">
        <v>23</v>
      </c>
      <c r="B17" s="26"/>
      <c r="C17" s="12">
        <f>SUM(C6:C16)</f>
        <v>2468643.25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18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CD14-39D3-4980-8FDB-F3A930C36195}">
  <dimension ref="A2:G23"/>
  <sheetViews>
    <sheetView workbookViewId="0">
      <selection sqref="A1:XFD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68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70161.2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292496.05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579349.25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350000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515700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129050.37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741875.22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30" x14ac:dyDescent="0.25">
      <c r="A16" s="9" t="s">
        <v>45</v>
      </c>
      <c r="B16" s="7"/>
      <c r="C16" s="12">
        <v>46654.91</v>
      </c>
      <c r="D16" s="17" t="s">
        <v>46</v>
      </c>
      <c r="E16" s="9">
        <v>50009</v>
      </c>
      <c r="F16" s="7" t="s">
        <v>43</v>
      </c>
      <c r="G16" s="10" t="s">
        <v>44</v>
      </c>
    </row>
    <row r="17" spans="1:7" x14ac:dyDescent="0.25">
      <c r="A17" s="25" t="s">
        <v>23</v>
      </c>
      <c r="B17" s="26"/>
      <c r="C17" s="12">
        <f>SUM(C6:C16)</f>
        <v>2725287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18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60233-831A-4E95-A848-7320F07FEE4E}">
  <dimension ref="A2:G24"/>
  <sheetViews>
    <sheetView workbookViewId="0">
      <selection sqref="A1:XFD1048576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69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23387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hidden="1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hidden="1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232496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499349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310000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455700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129050.37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741875.22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14.45" customHeight="1" x14ac:dyDescent="0.25">
      <c r="A16" s="9">
        <v>44700</v>
      </c>
      <c r="B16" s="7">
        <v>473600</v>
      </c>
      <c r="C16" s="12">
        <v>29472</v>
      </c>
      <c r="D16" s="15" t="s">
        <v>70</v>
      </c>
      <c r="E16" s="9">
        <v>47603</v>
      </c>
      <c r="F16" s="16" t="s">
        <v>8</v>
      </c>
      <c r="G16" s="7" t="s">
        <v>9</v>
      </c>
    </row>
    <row r="17" spans="1:7" ht="30" x14ac:dyDescent="0.25">
      <c r="A17" s="9" t="s">
        <v>45</v>
      </c>
      <c r="B17" s="7"/>
      <c r="C17" s="12">
        <v>52879</v>
      </c>
      <c r="D17" s="17" t="s">
        <v>46</v>
      </c>
      <c r="E17" s="9">
        <v>50009</v>
      </c>
      <c r="F17" s="7" t="s">
        <v>43</v>
      </c>
      <c r="G17" s="10" t="s">
        <v>44</v>
      </c>
    </row>
    <row r="18" spans="1:7" x14ac:dyDescent="0.25">
      <c r="A18" s="25" t="s">
        <v>23</v>
      </c>
      <c r="B18" s="26"/>
      <c r="C18" s="12">
        <f>SUM(C6:C17)</f>
        <v>2474208.59</v>
      </c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18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</sheetData>
  <mergeCells count="1">
    <mergeCell ref="A18:B18"/>
  </mergeCells>
  <phoneticPr fontId="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4EAD-23E1-49EF-95EE-7B78AFEF81AE}">
  <dimension ref="A2:G24"/>
  <sheetViews>
    <sheetView workbookViewId="0">
      <selection activeCell="C12" sqref="C12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71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0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hidden="1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hidden="1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172496.05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459349.25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270000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395700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129050.37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868300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14.45" customHeight="1" x14ac:dyDescent="0.25">
      <c r="A16" s="9">
        <v>44700</v>
      </c>
      <c r="B16" s="7">
        <v>473600</v>
      </c>
      <c r="C16" s="12">
        <v>473575.22</v>
      </c>
      <c r="D16" s="15" t="s">
        <v>70</v>
      </c>
      <c r="E16" s="9">
        <v>47603</v>
      </c>
      <c r="F16" s="16" t="s">
        <v>8</v>
      </c>
      <c r="G16" s="7" t="s">
        <v>9</v>
      </c>
    </row>
    <row r="17" spans="1:7" ht="30" x14ac:dyDescent="0.25">
      <c r="A17" s="9" t="s">
        <v>45</v>
      </c>
      <c r="B17" s="7"/>
      <c r="C17" s="12">
        <v>67878.84</v>
      </c>
      <c r="D17" s="17" t="s">
        <v>46</v>
      </c>
      <c r="E17" s="9">
        <v>50009</v>
      </c>
      <c r="F17" s="7" t="s">
        <v>43</v>
      </c>
      <c r="G17" s="10" t="s">
        <v>44</v>
      </c>
    </row>
    <row r="18" spans="1:7" x14ac:dyDescent="0.25">
      <c r="A18" s="25" t="s">
        <v>23</v>
      </c>
      <c r="B18" s="26"/>
      <c r="C18" s="12">
        <f>SUM(C6:C17)</f>
        <v>2836349.7299999995</v>
      </c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18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</sheetData>
  <mergeCells count="1"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27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9">
        <v>38903</v>
      </c>
      <c r="B6" s="7">
        <v>1109245</v>
      </c>
      <c r="C6" s="7">
        <v>170654</v>
      </c>
      <c r="D6" s="6" t="s">
        <v>7</v>
      </c>
      <c r="E6" s="9">
        <v>42555</v>
      </c>
      <c r="F6" s="7" t="s">
        <v>8</v>
      </c>
      <c r="G6" s="7" t="s">
        <v>9</v>
      </c>
    </row>
    <row r="7" spans="1:7" x14ac:dyDescent="0.25">
      <c r="A7" s="9">
        <v>38902</v>
      </c>
      <c r="B7" s="7">
        <v>2955</v>
      </c>
      <c r="C7" s="7">
        <v>323</v>
      </c>
      <c r="D7" s="6" t="s">
        <v>10</v>
      </c>
      <c r="E7" s="9">
        <v>42555</v>
      </c>
      <c r="F7" s="7" t="s">
        <v>8</v>
      </c>
      <c r="G7" s="8" t="s">
        <v>11</v>
      </c>
    </row>
    <row r="8" spans="1:7" x14ac:dyDescent="0.25">
      <c r="A8" s="9">
        <v>39226</v>
      </c>
      <c r="B8" s="7">
        <v>1092450</v>
      </c>
      <c r="C8" s="7">
        <v>249726</v>
      </c>
      <c r="D8" s="6" t="s">
        <v>12</v>
      </c>
      <c r="E8" s="9">
        <v>42878</v>
      </c>
      <c r="F8" s="7" t="s">
        <v>8</v>
      </c>
      <c r="G8" s="7" t="s">
        <v>9</v>
      </c>
    </row>
    <row r="9" spans="1:7" x14ac:dyDescent="0.25">
      <c r="A9" s="9">
        <v>40752</v>
      </c>
      <c r="B9" s="7">
        <v>1448100</v>
      </c>
      <c r="C9" s="7">
        <v>1053164</v>
      </c>
      <c r="D9" s="6" t="s">
        <v>14</v>
      </c>
      <c r="E9" s="9">
        <v>44439</v>
      </c>
      <c r="F9" s="7" t="s">
        <v>8</v>
      </c>
      <c r="G9" s="7" t="s">
        <v>15</v>
      </c>
    </row>
    <row r="10" spans="1:7" x14ac:dyDescent="0.25">
      <c r="A10" s="9">
        <v>41171</v>
      </c>
      <c r="B10" s="7">
        <v>725000</v>
      </c>
      <c r="C10" s="7">
        <v>654839</v>
      </c>
      <c r="D10" s="6" t="s">
        <v>16</v>
      </c>
      <c r="E10" s="9">
        <v>44823</v>
      </c>
      <c r="F10" s="7" t="s">
        <v>8</v>
      </c>
      <c r="G10" s="7" t="s">
        <v>15</v>
      </c>
    </row>
    <row r="11" spans="1:7" x14ac:dyDescent="0.25">
      <c r="A11" s="9">
        <v>41304</v>
      </c>
      <c r="B11" s="7">
        <v>1063094</v>
      </c>
      <c r="C11" s="7">
        <v>516181</v>
      </c>
      <c r="D11" s="6" t="s">
        <v>17</v>
      </c>
      <c r="E11" s="9">
        <v>43648</v>
      </c>
      <c r="F11" s="7" t="s">
        <v>8</v>
      </c>
      <c r="G11" s="7" t="s">
        <v>15</v>
      </c>
    </row>
    <row r="12" spans="1:7" x14ac:dyDescent="0.25">
      <c r="A12" s="9">
        <v>41753</v>
      </c>
      <c r="B12" s="7">
        <v>868900</v>
      </c>
      <c r="C12" s="7">
        <v>868900</v>
      </c>
      <c r="D12" s="6" t="s">
        <v>18</v>
      </c>
      <c r="E12" s="9">
        <v>44310</v>
      </c>
      <c r="F12" s="7" t="s">
        <v>8</v>
      </c>
      <c r="G12" s="7" t="s">
        <v>15</v>
      </c>
    </row>
    <row r="13" spans="1:7" x14ac:dyDescent="0.25">
      <c r="A13" s="9">
        <v>41953</v>
      </c>
      <c r="B13" s="7">
        <v>640000</v>
      </c>
      <c r="C13" s="7">
        <v>412041</v>
      </c>
      <c r="D13" s="6" t="s">
        <v>19</v>
      </c>
      <c r="E13" s="9">
        <v>44500</v>
      </c>
      <c r="F13" s="7" t="s">
        <v>8</v>
      </c>
      <c r="G13" s="7" t="s">
        <v>9</v>
      </c>
    </row>
    <row r="14" spans="1:7" ht="28.15" customHeight="1" x14ac:dyDescent="0.25">
      <c r="A14" s="9">
        <v>40737</v>
      </c>
      <c r="B14" s="7">
        <v>438514</v>
      </c>
      <c r="C14" s="7">
        <v>438514</v>
      </c>
      <c r="D14" s="10" t="s">
        <v>20</v>
      </c>
      <c r="E14" s="9">
        <v>49188</v>
      </c>
      <c r="F14" s="7" t="s">
        <v>8</v>
      </c>
      <c r="G14" s="7" t="s">
        <v>21</v>
      </c>
    </row>
    <row r="15" spans="1:7" ht="30" x14ac:dyDescent="0.25">
      <c r="A15" s="9">
        <v>40477</v>
      </c>
      <c r="B15" s="7">
        <v>124623</v>
      </c>
      <c r="C15" s="7">
        <v>90494</v>
      </c>
      <c r="D15" s="10" t="s">
        <v>22</v>
      </c>
      <c r="E15" s="9">
        <v>49018</v>
      </c>
      <c r="F15" s="7" t="s">
        <v>8</v>
      </c>
      <c r="G15" s="7" t="s">
        <v>21</v>
      </c>
    </row>
    <row r="16" spans="1:7" ht="30" x14ac:dyDescent="0.25">
      <c r="A16" s="9">
        <v>40326</v>
      </c>
      <c r="B16" s="7">
        <v>36775</v>
      </c>
      <c r="C16" s="7">
        <v>14332</v>
      </c>
      <c r="D16" s="10" t="s">
        <v>22</v>
      </c>
      <c r="E16" s="9">
        <v>49018</v>
      </c>
      <c r="F16" s="7" t="s">
        <v>8</v>
      </c>
      <c r="G16" s="7" t="s">
        <v>21</v>
      </c>
    </row>
    <row r="17" spans="1:7" ht="30" x14ac:dyDescent="0.25">
      <c r="A17" s="9">
        <v>39917</v>
      </c>
      <c r="B17" s="7">
        <v>39968</v>
      </c>
      <c r="C17" s="7">
        <v>30117</v>
      </c>
      <c r="D17" s="10" t="s">
        <v>22</v>
      </c>
      <c r="E17" s="9">
        <v>49018</v>
      </c>
      <c r="F17" s="7" t="s">
        <v>8</v>
      </c>
      <c r="G17" s="7" t="s">
        <v>21</v>
      </c>
    </row>
    <row r="18" spans="1:7" ht="30" x14ac:dyDescent="0.25">
      <c r="A18" s="9">
        <v>40147</v>
      </c>
      <c r="B18" s="7">
        <v>113068</v>
      </c>
      <c r="C18" s="7">
        <v>66393</v>
      </c>
      <c r="D18" s="10" t="s">
        <v>22</v>
      </c>
      <c r="E18" s="9">
        <v>49018</v>
      </c>
      <c r="F18" s="7" t="s">
        <v>8</v>
      </c>
      <c r="G18" s="7" t="s">
        <v>21</v>
      </c>
    </row>
    <row r="19" spans="1:7" x14ac:dyDescent="0.25">
      <c r="A19" s="25" t="s">
        <v>23</v>
      </c>
      <c r="B19" s="26"/>
      <c r="C19" s="7">
        <f>SUM(C6:C18)</f>
        <v>4565678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</sheetData>
  <mergeCells count="1">
    <mergeCell ref="A19:B19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99432-0D23-4A0B-86C2-3BC2F75710B6}">
  <dimension ref="A2:G25"/>
  <sheetViews>
    <sheetView workbookViewId="0">
      <selection activeCell="C17" sqref="C17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72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x14ac:dyDescent="0.25">
      <c r="A7" s="9">
        <v>41171</v>
      </c>
      <c r="B7" s="7">
        <v>725000</v>
      </c>
      <c r="C7" s="12">
        <v>0</v>
      </c>
      <c r="D7" s="6" t="s">
        <v>16</v>
      </c>
      <c r="E7" s="9">
        <v>44823</v>
      </c>
      <c r="F7" s="7" t="s">
        <v>8</v>
      </c>
      <c r="G7" s="7" t="s">
        <v>15</v>
      </c>
    </row>
    <row r="8" spans="1:7" hidden="1" x14ac:dyDescent="0.25">
      <c r="A8" s="9">
        <v>41753</v>
      </c>
      <c r="B8" s="7">
        <v>868900</v>
      </c>
      <c r="C8" s="12">
        <v>0</v>
      </c>
      <c r="D8" s="6" t="s">
        <v>18</v>
      </c>
      <c r="E8" s="9">
        <v>44310</v>
      </c>
      <c r="F8" s="7" t="s">
        <v>8</v>
      </c>
      <c r="G8" s="7" t="s">
        <v>15</v>
      </c>
    </row>
    <row r="9" spans="1:7" hidden="1" x14ac:dyDescent="0.25">
      <c r="A9" s="9">
        <v>41953</v>
      </c>
      <c r="B9" s="7">
        <v>640000</v>
      </c>
      <c r="C9" s="12">
        <v>0</v>
      </c>
      <c r="D9" s="6" t="s">
        <v>19</v>
      </c>
      <c r="E9" s="9">
        <v>44500</v>
      </c>
      <c r="F9" s="7" t="s">
        <v>8</v>
      </c>
      <c r="G9" s="7" t="s">
        <v>9</v>
      </c>
    </row>
    <row r="10" spans="1:7" x14ac:dyDescent="0.25">
      <c r="A10" s="9">
        <v>42794</v>
      </c>
      <c r="B10" s="7">
        <v>572497</v>
      </c>
      <c r="C10" s="12">
        <v>86496.05</v>
      </c>
      <c r="D10" s="6" t="s">
        <v>33</v>
      </c>
      <c r="E10" s="9">
        <v>45229</v>
      </c>
      <c r="F10" s="7" t="s">
        <v>34</v>
      </c>
      <c r="G10" s="7" t="s">
        <v>9</v>
      </c>
    </row>
    <row r="11" spans="1:7" ht="14.45" customHeight="1" x14ac:dyDescent="0.25">
      <c r="A11" s="9">
        <v>42863</v>
      </c>
      <c r="B11" s="7">
        <v>740000</v>
      </c>
      <c r="C11" s="12">
        <v>339349.25</v>
      </c>
      <c r="D11" s="6" t="s">
        <v>36</v>
      </c>
      <c r="E11" s="9">
        <v>45785</v>
      </c>
      <c r="F11" s="7" t="s">
        <v>8</v>
      </c>
      <c r="G11" s="7" t="s">
        <v>37</v>
      </c>
    </row>
    <row r="12" spans="1:7" ht="14.45" customHeight="1" x14ac:dyDescent="0.25">
      <c r="A12" s="9">
        <v>43203</v>
      </c>
      <c r="B12" s="7">
        <v>390000</v>
      </c>
      <c r="C12" s="12">
        <v>210000</v>
      </c>
      <c r="D12" s="15" t="s">
        <v>50</v>
      </c>
      <c r="E12" s="9">
        <v>45716</v>
      </c>
      <c r="F12" s="16" t="s">
        <v>8</v>
      </c>
      <c r="G12" s="7" t="s">
        <v>9</v>
      </c>
    </row>
    <row r="13" spans="1:7" ht="14.45" customHeight="1" x14ac:dyDescent="0.25">
      <c r="A13" s="9">
        <v>43549</v>
      </c>
      <c r="B13" s="7">
        <v>515700</v>
      </c>
      <c r="C13" s="12">
        <v>335700</v>
      </c>
      <c r="D13" s="15" t="s">
        <v>51</v>
      </c>
      <c r="E13" s="9">
        <v>46105</v>
      </c>
      <c r="F13" s="16" t="s">
        <v>8</v>
      </c>
      <c r="G13" s="7" t="s">
        <v>52</v>
      </c>
    </row>
    <row r="14" spans="1:7" ht="14.45" customHeight="1" x14ac:dyDescent="0.25">
      <c r="A14" s="9">
        <v>43983</v>
      </c>
      <c r="B14" s="7">
        <v>131800</v>
      </c>
      <c r="C14" s="12">
        <v>109050.37</v>
      </c>
      <c r="D14" s="15" t="s">
        <v>62</v>
      </c>
      <c r="E14" s="9">
        <v>45804</v>
      </c>
      <c r="F14" s="16" t="s">
        <v>8</v>
      </c>
      <c r="G14" s="7" t="s">
        <v>9</v>
      </c>
    </row>
    <row r="15" spans="1:7" ht="14.45" customHeight="1" x14ac:dyDescent="0.25">
      <c r="A15" s="9">
        <v>44312</v>
      </c>
      <c r="B15" s="7">
        <v>868300</v>
      </c>
      <c r="C15" s="12">
        <v>868300</v>
      </c>
      <c r="D15" s="15" t="s">
        <v>66</v>
      </c>
      <c r="E15" s="9">
        <v>47234</v>
      </c>
      <c r="F15" s="16" t="s">
        <v>8</v>
      </c>
      <c r="G15" s="7" t="s">
        <v>9</v>
      </c>
    </row>
    <row r="16" spans="1:7" ht="14.45" customHeight="1" x14ac:dyDescent="0.25">
      <c r="A16" s="9">
        <v>44700</v>
      </c>
      <c r="B16" s="7">
        <v>473600</v>
      </c>
      <c r="C16" s="12">
        <v>473575.22</v>
      </c>
      <c r="D16" s="15" t="s">
        <v>70</v>
      </c>
      <c r="E16" s="9">
        <v>47603</v>
      </c>
      <c r="F16" s="16" t="s">
        <v>8</v>
      </c>
      <c r="G16" s="7" t="s">
        <v>9</v>
      </c>
    </row>
    <row r="17" spans="1:7" ht="14.45" customHeight="1" x14ac:dyDescent="0.25">
      <c r="A17" s="9">
        <v>45061</v>
      </c>
      <c r="B17" s="7">
        <v>948000</v>
      </c>
      <c r="C17" s="12">
        <v>326584.37</v>
      </c>
      <c r="D17" s="15" t="s">
        <v>73</v>
      </c>
      <c r="E17" s="9">
        <v>47617</v>
      </c>
      <c r="F17" s="16" t="s">
        <v>8</v>
      </c>
      <c r="G17" s="7" t="s">
        <v>9</v>
      </c>
    </row>
    <row r="18" spans="1:7" ht="30" x14ac:dyDescent="0.25">
      <c r="A18" s="9" t="s">
        <v>45</v>
      </c>
      <c r="B18" s="7"/>
      <c r="C18" s="12">
        <v>66343.320000000007</v>
      </c>
      <c r="D18" s="17" t="s">
        <v>46</v>
      </c>
      <c r="E18" s="9">
        <v>50009</v>
      </c>
      <c r="F18" s="7" t="s">
        <v>43</v>
      </c>
      <c r="G18" s="10" t="s">
        <v>44</v>
      </c>
    </row>
    <row r="19" spans="1:7" x14ac:dyDescent="0.25">
      <c r="A19" s="25" t="s">
        <v>23</v>
      </c>
      <c r="B19" s="26"/>
      <c r="C19" s="12">
        <f>SUM(C6:C18)</f>
        <v>2815398.5799999996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18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</sheetData>
  <mergeCells count="1">
    <mergeCell ref="A19:B19"/>
  </mergeCells>
  <phoneticPr fontId="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86F90-9895-483F-9181-D0457F531BCE}">
  <dimension ref="A2:G23"/>
  <sheetViews>
    <sheetView workbookViewId="0">
      <selection activeCell="E20" sqref="E20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74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hidden="1" x14ac:dyDescent="0.25">
      <c r="A7" s="9">
        <v>41753</v>
      </c>
      <c r="B7" s="7">
        <v>868900</v>
      </c>
      <c r="C7" s="12">
        <v>0</v>
      </c>
      <c r="D7" s="6" t="s">
        <v>18</v>
      </c>
      <c r="E7" s="9">
        <v>44310</v>
      </c>
      <c r="F7" s="7" t="s">
        <v>8</v>
      </c>
      <c r="G7" s="7" t="s">
        <v>15</v>
      </c>
    </row>
    <row r="8" spans="1:7" hidden="1" x14ac:dyDescent="0.25">
      <c r="A8" s="9">
        <v>41953</v>
      </c>
      <c r="B8" s="7">
        <v>640000</v>
      </c>
      <c r="C8" s="12">
        <v>0</v>
      </c>
      <c r="D8" s="6" t="s">
        <v>19</v>
      </c>
      <c r="E8" s="9">
        <v>44500</v>
      </c>
      <c r="F8" s="7" t="s">
        <v>8</v>
      </c>
      <c r="G8" s="7" t="s">
        <v>9</v>
      </c>
    </row>
    <row r="9" spans="1:7" ht="14.45" customHeight="1" x14ac:dyDescent="0.25">
      <c r="A9" s="9">
        <v>42863</v>
      </c>
      <c r="B9" s="7">
        <v>740000</v>
      </c>
      <c r="C9" s="12">
        <v>299349.25</v>
      </c>
      <c r="D9" s="6" t="s">
        <v>36</v>
      </c>
      <c r="E9" s="9">
        <v>45785</v>
      </c>
      <c r="F9" s="7" t="s">
        <v>8</v>
      </c>
      <c r="G9" s="7" t="s">
        <v>37</v>
      </c>
    </row>
    <row r="10" spans="1:7" ht="14.45" customHeight="1" x14ac:dyDescent="0.25">
      <c r="A10" s="9">
        <v>43203</v>
      </c>
      <c r="B10" s="7">
        <v>390000</v>
      </c>
      <c r="C10" s="12">
        <v>150000</v>
      </c>
      <c r="D10" s="15" t="s">
        <v>50</v>
      </c>
      <c r="E10" s="9">
        <v>45716</v>
      </c>
      <c r="F10" s="16" t="s">
        <v>8</v>
      </c>
      <c r="G10" s="7" t="s">
        <v>9</v>
      </c>
    </row>
    <row r="11" spans="1:7" ht="14.45" customHeight="1" x14ac:dyDescent="0.25">
      <c r="A11" s="9">
        <v>43549</v>
      </c>
      <c r="B11" s="7">
        <v>515700</v>
      </c>
      <c r="C11" s="12">
        <v>275700</v>
      </c>
      <c r="D11" s="15" t="s">
        <v>51</v>
      </c>
      <c r="E11" s="9">
        <v>46105</v>
      </c>
      <c r="F11" s="16" t="s">
        <v>8</v>
      </c>
      <c r="G11" s="7" t="s">
        <v>52</v>
      </c>
    </row>
    <row r="12" spans="1:7" ht="14.45" customHeight="1" x14ac:dyDescent="0.25">
      <c r="A12" s="9">
        <v>43983</v>
      </c>
      <c r="B12" s="7">
        <v>131800</v>
      </c>
      <c r="C12" s="12">
        <v>89050.37</v>
      </c>
      <c r="D12" s="15" t="s">
        <v>62</v>
      </c>
      <c r="E12" s="9">
        <v>45804</v>
      </c>
      <c r="F12" s="16" t="s">
        <v>8</v>
      </c>
      <c r="G12" s="7" t="s">
        <v>9</v>
      </c>
    </row>
    <row r="13" spans="1:7" ht="14.45" customHeight="1" x14ac:dyDescent="0.25">
      <c r="A13" s="9">
        <v>44312</v>
      </c>
      <c r="B13" s="7">
        <v>868300</v>
      </c>
      <c r="C13" s="12">
        <v>868300</v>
      </c>
      <c r="D13" s="15" t="s">
        <v>66</v>
      </c>
      <c r="E13" s="9">
        <v>47234</v>
      </c>
      <c r="F13" s="16" t="s">
        <v>8</v>
      </c>
      <c r="G13" s="7" t="s">
        <v>9</v>
      </c>
    </row>
    <row r="14" spans="1:7" ht="14.45" customHeight="1" x14ac:dyDescent="0.25">
      <c r="A14" s="9">
        <v>44700</v>
      </c>
      <c r="B14" s="7">
        <v>473600</v>
      </c>
      <c r="C14" s="12">
        <v>473575.22</v>
      </c>
      <c r="D14" s="15" t="s">
        <v>70</v>
      </c>
      <c r="E14" s="9">
        <v>47603</v>
      </c>
      <c r="F14" s="16" t="s">
        <v>8</v>
      </c>
      <c r="G14" s="7" t="s">
        <v>9</v>
      </c>
    </row>
    <row r="15" spans="1:7" ht="14.45" customHeight="1" x14ac:dyDescent="0.25">
      <c r="A15" s="9">
        <v>45061</v>
      </c>
      <c r="B15" s="7">
        <v>948000</v>
      </c>
      <c r="C15" s="12">
        <v>759251.59</v>
      </c>
      <c r="D15" s="15" t="s">
        <v>73</v>
      </c>
      <c r="E15" s="9">
        <v>47617</v>
      </c>
      <c r="F15" s="16" t="s">
        <v>8</v>
      </c>
      <c r="G15" s="7" t="s">
        <v>9</v>
      </c>
    </row>
    <row r="16" spans="1:7" ht="30" x14ac:dyDescent="0.25">
      <c r="A16" s="9" t="s">
        <v>45</v>
      </c>
      <c r="B16" s="7"/>
      <c r="C16" s="12">
        <v>64380.25</v>
      </c>
      <c r="D16" s="17" t="s">
        <v>46</v>
      </c>
      <c r="E16" s="9">
        <v>50009</v>
      </c>
      <c r="F16" s="7" t="s">
        <v>43</v>
      </c>
      <c r="G16" s="10" t="s">
        <v>44</v>
      </c>
    </row>
    <row r="17" spans="1:7" x14ac:dyDescent="0.25">
      <c r="A17" s="25" t="s">
        <v>23</v>
      </c>
      <c r="B17" s="26"/>
      <c r="C17" s="12">
        <f>SUM(C6:C16)</f>
        <v>2979606.6799999997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18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507CF-2FF7-4755-825C-18A259E007FD}">
  <dimension ref="A2:G23"/>
  <sheetViews>
    <sheetView workbookViewId="0">
      <selection activeCell="D25" sqref="D25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76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hidden="1" x14ac:dyDescent="0.25">
      <c r="A7" s="9">
        <v>41753</v>
      </c>
      <c r="B7" s="7">
        <v>868900</v>
      </c>
      <c r="C7" s="12">
        <v>0</v>
      </c>
      <c r="D7" s="6" t="s">
        <v>18</v>
      </c>
      <c r="E7" s="9">
        <v>44310</v>
      </c>
      <c r="F7" s="7" t="s">
        <v>8</v>
      </c>
      <c r="G7" s="7" t="s">
        <v>15</v>
      </c>
    </row>
    <row r="8" spans="1:7" hidden="1" x14ac:dyDescent="0.25">
      <c r="A8" s="9">
        <v>41953</v>
      </c>
      <c r="B8" s="7">
        <v>640000</v>
      </c>
      <c r="C8" s="12">
        <v>0</v>
      </c>
      <c r="D8" s="6" t="s">
        <v>19</v>
      </c>
      <c r="E8" s="9">
        <v>44500</v>
      </c>
      <c r="F8" s="7" t="s">
        <v>8</v>
      </c>
      <c r="G8" s="7" t="s">
        <v>9</v>
      </c>
    </row>
    <row r="9" spans="1:7" ht="14.45" customHeight="1" x14ac:dyDescent="0.25">
      <c r="A9" s="9">
        <v>42863</v>
      </c>
      <c r="B9" s="7">
        <v>740000</v>
      </c>
      <c r="C9" s="22">
        <v>219349.25</v>
      </c>
      <c r="D9" s="6" t="s">
        <v>36</v>
      </c>
      <c r="E9" s="9">
        <v>45785</v>
      </c>
      <c r="F9" s="7" t="s">
        <v>8</v>
      </c>
      <c r="G9" s="7" t="s">
        <v>75</v>
      </c>
    </row>
    <row r="10" spans="1:7" ht="14.45" customHeight="1" x14ac:dyDescent="0.25">
      <c r="A10" s="9">
        <v>43203</v>
      </c>
      <c r="B10" s="7">
        <v>390000</v>
      </c>
      <c r="C10" s="22">
        <v>90000</v>
      </c>
      <c r="D10" s="15" t="s">
        <v>50</v>
      </c>
      <c r="E10" s="9">
        <v>45716</v>
      </c>
      <c r="F10" s="16" t="s">
        <v>8</v>
      </c>
      <c r="G10" s="7" t="s">
        <v>9</v>
      </c>
    </row>
    <row r="11" spans="1:7" ht="14.45" customHeight="1" x14ac:dyDescent="0.25">
      <c r="A11" s="9">
        <v>43549</v>
      </c>
      <c r="B11" s="7">
        <v>515700</v>
      </c>
      <c r="C11" s="22">
        <v>215700</v>
      </c>
      <c r="D11" s="15" t="s">
        <v>51</v>
      </c>
      <c r="E11" s="9">
        <v>46105</v>
      </c>
      <c r="F11" s="16" t="s">
        <v>8</v>
      </c>
      <c r="G11" s="7" t="s">
        <v>52</v>
      </c>
    </row>
    <row r="12" spans="1:7" ht="14.45" customHeight="1" x14ac:dyDescent="0.25">
      <c r="A12" s="9">
        <v>43983</v>
      </c>
      <c r="B12" s="7">
        <v>131800</v>
      </c>
      <c r="C12" s="22">
        <v>59050.37</v>
      </c>
      <c r="D12" s="15" t="s">
        <v>62</v>
      </c>
      <c r="E12" s="9">
        <v>45804</v>
      </c>
      <c r="F12" s="16" t="s">
        <v>8</v>
      </c>
      <c r="G12" s="7" t="s">
        <v>9</v>
      </c>
    </row>
    <row r="13" spans="1:7" ht="14.45" customHeight="1" x14ac:dyDescent="0.25">
      <c r="A13" s="9">
        <v>44312</v>
      </c>
      <c r="B13" s="7">
        <v>868300</v>
      </c>
      <c r="C13" s="22">
        <v>858300</v>
      </c>
      <c r="D13" s="15" t="s">
        <v>66</v>
      </c>
      <c r="E13" s="9">
        <v>47234</v>
      </c>
      <c r="F13" s="16" t="s">
        <v>8</v>
      </c>
      <c r="G13" s="7" t="s">
        <v>9</v>
      </c>
    </row>
    <row r="14" spans="1:7" ht="14.45" customHeight="1" x14ac:dyDescent="0.25">
      <c r="A14" s="9">
        <v>44700</v>
      </c>
      <c r="B14" s="7">
        <v>473600</v>
      </c>
      <c r="C14" s="22">
        <v>473575.22</v>
      </c>
      <c r="D14" s="15" t="s">
        <v>70</v>
      </c>
      <c r="E14" s="9">
        <v>47603</v>
      </c>
      <c r="F14" s="16" t="s">
        <v>8</v>
      </c>
      <c r="G14" s="7" t="s">
        <v>9</v>
      </c>
    </row>
    <row r="15" spans="1:7" ht="14.45" customHeight="1" x14ac:dyDescent="0.25">
      <c r="A15" s="9">
        <v>45061</v>
      </c>
      <c r="B15" s="7">
        <v>948000</v>
      </c>
      <c r="C15" s="22">
        <v>759251.59</v>
      </c>
      <c r="D15" s="15" t="s">
        <v>73</v>
      </c>
      <c r="E15" s="9">
        <v>47617</v>
      </c>
      <c r="F15" s="16" t="s">
        <v>8</v>
      </c>
      <c r="G15" s="7" t="s">
        <v>9</v>
      </c>
    </row>
    <row r="16" spans="1:7" ht="30" x14ac:dyDescent="0.25">
      <c r="A16" s="9" t="s">
        <v>45</v>
      </c>
      <c r="B16" s="7"/>
      <c r="C16" s="12">
        <v>65946.48</v>
      </c>
      <c r="D16" s="17" t="s">
        <v>46</v>
      </c>
      <c r="E16" s="9">
        <v>50009</v>
      </c>
      <c r="F16" s="7" t="s">
        <v>43</v>
      </c>
      <c r="G16" s="10" t="s">
        <v>44</v>
      </c>
    </row>
    <row r="17" spans="1:7" x14ac:dyDescent="0.25">
      <c r="A17" s="25" t="s">
        <v>23</v>
      </c>
      <c r="B17" s="26"/>
      <c r="C17" s="12">
        <f>SUM(C6:C16)</f>
        <v>2741172.91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18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A145-86FD-44DF-9B84-3093A763EE02}">
  <dimension ref="A2:G24"/>
  <sheetViews>
    <sheetView workbookViewId="0">
      <selection activeCell="F27" sqref="F27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77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hidden="1" x14ac:dyDescent="0.25">
      <c r="A7" s="9">
        <v>41753</v>
      </c>
      <c r="B7" s="7">
        <v>868900</v>
      </c>
      <c r="C7" s="12">
        <v>0</v>
      </c>
      <c r="D7" s="6" t="s">
        <v>18</v>
      </c>
      <c r="E7" s="9">
        <v>44310</v>
      </c>
      <c r="F7" s="7" t="s">
        <v>8</v>
      </c>
      <c r="G7" s="7" t="s">
        <v>15</v>
      </c>
    </row>
    <row r="8" spans="1:7" hidden="1" x14ac:dyDescent="0.25">
      <c r="A8" s="9">
        <v>41953</v>
      </c>
      <c r="B8" s="7">
        <v>640000</v>
      </c>
      <c r="C8" s="12">
        <v>0</v>
      </c>
      <c r="D8" s="6" t="s">
        <v>19</v>
      </c>
      <c r="E8" s="9">
        <v>44500</v>
      </c>
      <c r="F8" s="7" t="s">
        <v>8</v>
      </c>
      <c r="G8" s="7" t="s">
        <v>9</v>
      </c>
    </row>
    <row r="9" spans="1:7" ht="14.45" customHeight="1" x14ac:dyDescent="0.25">
      <c r="A9" s="9">
        <v>42863</v>
      </c>
      <c r="B9" s="7">
        <v>740000</v>
      </c>
      <c r="C9" s="22">
        <v>99349.25</v>
      </c>
      <c r="D9" s="23" t="s">
        <v>36</v>
      </c>
      <c r="E9" s="9">
        <v>45785</v>
      </c>
      <c r="F9" s="7" t="s">
        <v>8</v>
      </c>
      <c r="G9" s="7" t="s">
        <v>75</v>
      </c>
    </row>
    <row r="10" spans="1:7" ht="14.45" customHeight="1" x14ac:dyDescent="0.25">
      <c r="A10" s="9">
        <v>43203</v>
      </c>
      <c r="B10" s="7">
        <v>390000</v>
      </c>
      <c r="C10" s="22">
        <v>30000</v>
      </c>
      <c r="D10" s="24" t="s">
        <v>50</v>
      </c>
      <c r="E10" s="9">
        <v>45716</v>
      </c>
      <c r="F10" s="16" t="s">
        <v>8</v>
      </c>
      <c r="G10" s="7" t="s">
        <v>9</v>
      </c>
    </row>
    <row r="11" spans="1:7" ht="14.45" customHeight="1" x14ac:dyDescent="0.25">
      <c r="A11" s="9">
        <v>43549</v>
      </c>
      <c r="B11" s="7">
        <v>515700</v>
      </c>
      <c r="C11" s="22">
        <v>155700</v>
      </c>
      <c r="D11" s="24" t="s">
        <v>51</v>
      </c>
      <c r="E11" s="9">
        <v>46105</v>
      </c>
      <c r="F11" s="16" t="s">
        <v>8</v>
      </c>
      <c r="G11" s="7" t="s">
        <v>52</v>
      </c>
    </row>
    <row r="12" spans="1:7" ht="14.45" customHeight="1" x14ac:dyDescent="0.25">
      <c r="A12" s="9">
        <v>43983</v>
      </c>
      <c r="B12" s="7">
        <v>131800</v>
      </c>
      <c r="C12" s="22">
        <v>29050.37</v>
      </c>
      <c r="D12" s="24" t="s">
        <v>62</v>
      </c>
      <c r="E12" s="9">
        <v>45804</v>
      </c>
      <c r="F12" s="16" t="s">
        <v>8</v>
      </c>
      <c r="G12" s="7" t="s">
        <v>9</v>
      </c>
    </row>
    <row r="13" spans="1:7" ht="14.45" customHeight="1" x14ac:dyDescent="0.25">
      <c r="A13" s="9">
        <v>44312</v>
      </c>
      <c r="B13" s="7">
        <v>868300</v>
      </c>
      <c r="C13" s="22">
        <v>828300</v>
      </c>
      <c r="D13" s="24" t="s">
        <v>66</v>
      </c>
      <c r="E13" s="9">
        <v>47234</v>
      </c>
      <c r="F13" s="16" t="s">
        <v>8</v>
      </c>
      <c r="G13" s="7" t="s">
        <v>9</v>
      </c>
    </row>
    <row r="14" spans="1:7" ht="14.45" customHeight="1" x14ac:dyDescent="0.25">
      <c r="A14" s="9">
        <v>44700</v>
      </c>
      <c r="B14" s="7">
        <v>473600</v>
      </c>
      <c r="C14" s="22">
        <v>473575.22</v>
      </c>
      <c r="D14" s="24" t="s">
        <v>70</v>
      </c>
      <c r="E14" s="9">
        <v>47603</v>
      </c>
      <c r="F14" s="16" t="s">
        <v>8</v>
      </c>
      <c r="G14" s="7" t="s">
        <v>9</v>
      </c>
    </row>
    <row r="15" spans="1:7" ht="14.45" customHeight="1" x14ac:dyDescent="0.25">
      <c r="A15" s="9">
        <v>45061</v>
      </c>
      <c r="B15" s="7">
        <v>948000</v>
      </c>
      <c r="C15" s="22">
        <v>777911.66</v>
      </c>
      <c r="D15" s="24" t="s">
        <v>78</v>
      </c>
      <c r="E15" s="9">
        <v>47617</v>
      </c>
      <c r="F15" s="16" t="s">
        <v>8</v>
      </c>
      <c r="G15" s="7" t="s">
        <v>9</v>
      </c>
    </row>
    <row r="16" spans="1:7" ht="14.45" customHeight="1" x14ac:dyDescent="0.25">
      <c r="A16" s="9">
        <v>45477</v>
      </c>
      <c r="B16" s="7">
        <v>800000</v>
      </c>
      <c r="C16" s="22">
        <v>54142.81</v>
      </c>
      <c r="D16" s="24" t="s">
        <v>79</v>
      </c>
      <c r="E16" s="9">
        <v>48398</v>
      </c>
      <c r="F16" s="16" t="s">
        <v>8</v>
      </c>
      <c r="G16" s="7" t="s">
        <v>9</v>
      </c>
    </row>
    <row r="17" spans="1:7" ht="30" x14ac:dyDescent="0.25">
      <c r="A17" s="9" t="s">
        <v>45</v>
      </c>
      <c r="B17" s="7"/>
      <c r="C17" s="12">
        <v>67450.34</v>
      </c>
      <c r="D17" s="17" t="s">
        <v>46</v>
      </c>
      <c r="E17" s="9">
        <v>50009</v>
      </c>
      <c r="F17" s="7" t="s">
        <v>43</v>
      </c>
      <c r="G17" s="10" t="s">
        <v>44</v>
      </c>
    </row>
    <row r="18" spans="1:7" x14ac:dyDescent="0.25">
      <c r="A18" s="25" t="s">
        <v>23</v>
      </c>
      <c r="B18" s="26"/>
      <c r="C18" s="12">
        <f>SUM(C6:C17)</f>
        <v>2515479.65</v>
      </c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18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</sheetData>
  <mergeCells count="1">
    <mergeCell ref="A18:B18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A25E4-BE51-459B-8D2F-EE4C8722F0CA}">
  <dimension ref="A2:G24"/>
  <sheetViews>
    <sheetView workbookViewId="0">
      <selection activeCell="C11" sqref="C11:C17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80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hidden="1" x14ac:dyDescent="0.25">
      <c r="A7" s="9">
        <v>41753</v>
      </c>
      <c r="B7" s="7">
        <v>868900</v>
      </c>
      <c r="C7" s="12">
        <v>0</v>
      </c>
      <c r="D7" s="6" t="s">
        <v>18</v>
      </c>
      <c r="E7" s="9">
        <v>44310</v>
      </c>
      <c r="F7" s="7" t="s">
        <v>8</v>
      </c>
      <c r="G7" s="7" t="s">
        <v>15</v>
      </c>
    </row>
    <row r="8" spans="1:7" hidden="1" x14ac:dyDescent="0.25">
      <c r="A8" s="9">
        <v>41953</v>
      </c>
      <c r="B8" s="7">
        <v>640000</v>
      </c>
      <c r="C8" s="12">
        <v>0</v>
      </c>
      <c r="D8" s="6" t="s">
        <v>19</v>
      </c>
      <c r="E8" s="9">
        <v>44500</v>
      </c>
      <c r="F8" s="7" t="s">
        <v>8</v>
      </c>
      <c r="G8" s="7" t="s">
        <v>9</v>
      </c>
    </row>
    <row r="9" spans="1:7" ht="14.45" hidden="1" customHeight="1" x14ac:dyDescent="0.25">
      <c r="A9" s="9">
        <v>42863</v>
      </c>
      <c r="B9" s="7">
        <v>740000</v>
      </c>
      <c r="C9" s="22">
        <v>0</v>
      </c>
      <c r="D9" s="23" t="s">
        <v>36</v>
      </c>
      <c r="E9" s="9">
        <v>45785</v>
      </c>
      <c r="F9" s="7" t="s">
        <v>8</v>
      </c>
      <c r="G9" s="7" t="s">
        <v>75</v>
      </c>
    </row>
    <row r="10" spans="1:7" ht="14.45" hidden="1" customHeight="1" x14ac:dyDescent="0.25">
      <c r="A10" s="9">
        <v>43203</v>
      </c>
      <c r="B10" s="7">
        <v>390000</v>
      </c>
      <c r="C10" s="22">
        <v>0</v>
      </c>
      <c r="D10" s="24" t="s">
        <v>50</v>
      </c>
      <c r="E10" s="9">
        <v>45716</v>
      </c>
      <c r="F10" s="16" t="s">
        <v>8</v>
      </c>
      <c r="G10" s="7" t="s">
        <v>9</v>
      </c>
    </row>
    <row r="11" spans="1:7" ht="14.45" customHeight="1" x14ac:dyDescent="0.25">
      <c r="A11" s="9">
        <v>43549</v>
      </c>
      <c r="B11" s="7">
        <v>515700</v>
      </c>
      <c r="C11" s="22">
        <v>95700</v>
      </c>
      <c r="D11" s="24" t="s">
        <v>51</v>
      </c>
      <c r="E11" s="9">
        <v>46105</v>
      </c>
      <c r="F11" s="16" t="s">
        <v>8</v>
      </c>
      <c r="G11" s="7" t="s">
        <v>82</v>
      </c>
    </row>
    <row r="12" spans="1:7" ht="14.45" hidden="1" customHeight="1" x14ac:dyDescent="0.25">
      <c r="A12" s="9">
        <v>43983</v>
      </c>
      <c r="B12" s="7">
        <v>131800</v>
      </c>
      <c r="C12" s="22">
        <v>0</v>
      </c>
      <c r="D12" s="24" t="s">
        <v>62</v>
      </c>
      <c r="E12" s="9">
        <v>45804</v>
      </c>
      <c r="F12" s="16" t="s">
        <v>8</v>
      </c>
      <c r="G12" s="7" t="s">
        <v>9</v>
      </c>
    </row>
    <row r="13" spans="1:7" ht="14.45" customHeight="1" x14ac:dyDescent="0.25">
      <c r="A13" s="9">
        <v>44312</v>
      </c>
      <c r="B13" s="7">
        <v>868300</v>
      </c>
      <c r="C13" s="22">
        <v>738300</v>
      </c>
      <c r="D13" s="24" t="s">
        <v>66</v>
      </c>
      <c r="E13" s="9">
        <v>47234</v>
      </c>
      <c r="F13" s="16" t="s">
        <v>8</v>
      </c>
      <c r="G13" s="7" t="s">
        <v>9</v>
      </c>
    </row>
    <row r="14" spans="1:7" ht="14.45" customHeight="1" x14ac:dyDescent="0.25">
      <c r="A14" s="9">
        <v>44700</v>
      </c>
      <c r="B14" s="7">
        <v>473600</v>
      </c>
      <c r="C14" s="22">
        <v>453575.22</v>
      </c>
      <c r="D14" s="24" t="s">
        <v>70</v>
      </c>
      <c r="E14" s="9">
        <v>47603</v>
      </c>
      <c r="F14" s="16" t="s">
        <v>8</v>
      </c>
      <c r="G14" s="7" t="s">
        <v>9</v>
      </c>
    </row>
    <row r="15" spans="1:7" ht="14.45" customHeight="1" x14ac:dyDescent="0.25">
      <c r="A15" s="9">
        <v>45061</v>
      </c>
      <c r="B15" s="7">
        <v>948000</v>
      </c>
      <c r="C15" s="22">
        <v>757911.68</v>
      </c>
      <c r="D15" s="24" t="s">
        <v>78</v>
      </c>
      <c r="E15" s="9">
        <v>47617</v>
      </c>
      <c r="F15" s="16" t="s">
        <v>8</v>
      </c>
      <c r="G15" s="7" t="s">
        <v>9</v>
      </c>
    </row>
    <row r="16" spans="1:7" ht="14.45" customHeight="1" x14ac:dyDescent="0.25">
      <c r="A16" s="9">
        <v>45477</v>
      </c>
      <c r="B16" s="7">
        <v>800000</v>
      </c>
      <c r="C16" s="22">
        <v>591284.28</v>
      </c>
      <c r="D16" s="24" t="s">
        <v>79</v>
      </c>
      <c r="E16" s="9">
        <v>48398</v>
      </c>
      <c r="F16" s="16" t="s">
        <v>8</v>
      </c>
      <c r="G16" s="7" t="s">
        <v>9</v>
      </c>
    </row>
    <row r="17" spans="1:7" ht="30" x14ac:dyDescent="0.25">
      <c r="A17" s="9" t="s">
        <v>45</v>
      </c>
      <c r="B17" s="7"/>
      <c r="C17" s="12">
        <v>84087.61</v>
      </c>
      <c r="D17" s="17" t="s">
        <v>46</v>
      </c>
      <c r="E17" s="9">
        <v>50009</v>
      </c>
      <c r="F17" s="7" t="s">
        <v>43</v>
      </c>
      <c r="G17" s="10" t="s">
        <v>44</v>
      </c>
    </row>
    <row r="18" spans="1:7" x14ac:dyDescent="0.25">
      <c r="A18" s="25" t="s">
        <v>23</v>
      </c>
      <c r="B18" s="26"/>
      <c r="C18" s="12">
        <f>SUM(C6:C17)</f>
        <v>2720858.7899999996</v>
      </c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18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</sheetData>
  <mergeCells count="1">
    <mergeCell ref="A18:B18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01007-8F3B-448E-B85F-65D1AE11B3C5}">
  <dimension ref="A2:G25"/>
  <sheetViews>
    <sheetView tabSelected="1" workbookViewId="0">
      <selection activeCell="M19" sqref="M19"/>
    </sheetView>
  </sheetViews>
  <sheetFormatPr defaultRowHeight="15" x14ac:dyDescent="0.25"/>
  <cols>
    <col min="1" max="1" width="10.42578125" bestFit="1" customWidth="1"/>
    <col min="2" max="3" width="11.140625" customWidth="1"/>
    <col min="4" max="4" width="27.85546875" customWidth="1"/>
    <col min="5" max="5" width="12" customWidth="1"/>
    <col min="6" max="6" width="26.42578125" customWidth="1"/>
    <col min="7" max="7" width="18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81</v>
      </c>
    </row>
    <row r="5" spans="1:7" ht="33.75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19" t="s">
        <v>6</v>
      </c>
    </row>
    <row r="6" spans="1:7" hidden="1" x14ac:dyDescent="0.25">
      <c r="A6" s="9">
        <v>40752</v>
      </c>
      <c r="B6" s="7">
        <v>1448100</v>
      </c>
      <c r="C6" s="12">
        <v>0</v>
      </c>
      <c r="D6" s="6" t="s">
        <v>14</v>
      </c>
      <c r="E6" s="9">
        <v>44439</v>
      </c>
      <c r="F6" s="7" t="s">
        <v>8</v>
      </c>
      <c r="G6" s="7" t="s">
        <v>15</v>
      </c>
    </row>
    <row r="7" spans="1:7" hidden="1" x14ac:dyDescent="0.25">
      <c r="A7" s="9">
        <v>41753</v>
      </c>
      <c r="B7" s="7">
        <v>868900</v>
      </c>
      <c r="C7" s="12">
        <v>0</v>
      </c>
      <c r="D7" s="6" t="s">
        <v>18</v>
      </c>
      <c r="E7" s="9">
        <v>44310</v>
      </c>
      <c r="F7" s="7" t="s">
        <v>8</v>
      </c>
      <c r="G7" s="7" t="s">
        <v>15</v>
      </c>
    </row>
    <row r="8" spans="1:7" hidden="1" x14ac:dyDescent="0.25">
      <c r="A8" s="9">
        <v>41953</v>
      </c>
      <c r="B8" s="7">
        <v>640000</v>
      </c>
      <c r="C8" s="12">
        <v>0</v>
      </c>
      <c r="D8" s="6" t="s">
        <v>19</v>
      </c>
      <c r="E8" s="9">
        <v>44500</v>
      </c>
      <c r="F8" s="7" t="s">
        <v>8</v>
      </c>
      <c r="G8" s="7" t="s">
        <v>9</v>
      </c>
    </row>
    <row r="9" spans="1:7" ht="14.45" hidden="1" customHeight="1" x14ac:dyDescent="0.25">
      <c r="A9" s="9">
        <v>42863</v>
      </c>
      <c r="B9" s="7">
        <v>740000</v>
      </c>
      <c r="C9" s="22">
        <v>0</v>
      </c>
      <c r="D9" s="23" t="s">
        <v>36</v>
      </c>
      <c r="E9" s="9">
        <v>45785</v>
      </c>
      <c r="F9" s="7" t="s">
        <v>8</v>
      </c>
      <c r="G9" s="7" t="s">
        <v>75</v>
      </c>
    </row>
    <row r="10" spans="1:7" ht="14.45" hidden="1" customHeight="1" x14ac:dyDescent="0.25">
      <c r="A10" s="9">
        <v>43203</v>
      </c>
      <c r="B10" s="7">
        <v>390000</v>
      </c>
      <c r="C10" s="22">
        <v>0</v>
      </c>
      <c r="D10" s="24" t="s">
        <v>50</v>
      </c>
      <c r="E10" s="9">
        <v>45716</v>
      </c>
      <c r="F10" s="16" t="s">
        <v>8</v>
      </c>
      <c r="G10" s="7" t="s">
        <v>9</v>
      </c>
    </row>
    <row r="11" spans="1:7" ht="14.45" customHeight="1" x14ac:dyDescent="0.25">
      <c r="A11" s="9">
        <v>43549</v>
      </c>
      <c r="B11" s="7">
        <v>515700</v>
      </c>
      <c r="C11" s="22">
        <v>35700</v>
      </c>
      <c r="D11" s="24" t="s">
        <v>51</v>
      </c>
      <c r="E11" s="9">
        <v>46105</v>
      </c>
      <c r="F11" s="16" t="s">
        <v>8</v>
      </c>
      <c r="G11" s="7" t="s">
        <v>82</v>
      </c>
    </row>
    <row r="12" spans="1:7" ht="14.45" hidden="1" customHeight="1" x14ac:dyDescent="0.25">
      <c r="A12" s="9">
        <v>43983</v>
      </c>
      <c r="B12" s="7">
        <v>131800</v>
      </c>
      <c r="C12" s="22">
        <v>0</v>
      </c>
      <c r="D12" s="24" t="s">
        <v>62</v>
      </c>
      <c r="E12" s="9">
        <v>45804</v>
      </c>
      <c r="F12" s="16" t="s">
        <v>8</v>
      </c>
      <c r="G12" s="7" t="s">
        <v>9</v>
      </c>
    </row>
    <row r="13" spans="1:7" ht="14.45" customHeight="1" x14ac:dyDescent="0.25">
      <c r="A13" s="9">
        <v>44312</v>
      </c>
      <c r="B13" s="7">
        <v>868300</v>
      </c>
      <c r="C13" s="22">
        <v>648300</v>
      </c>
      <c r="D13" s="24" t="s">
        <v>66</v>
      </c>
      <c r="E13" s="9">
        <v>47234</v>
      </c>
      <c r="F13" s="16" t="s">
        <v>8</v>
      </c>
      <c r="G13" s="7" t="s">
        <v>9</v>
      </c>
    </row>
    <row r="14" spans="1:7" ht="14.45" customHeight="1" x14ac:dyDescent="0.25">
      <c r="A14" s="9">
        <v>44700</v>
      </c>
      <c r="B14" s="7">
        <v>473600</v>
      </c>
      <c r="C14" s="22">
        <v>433575.22</v>
      </c>
      <c r="D14" s="24" t="s">
        <v>70</v>
      </c>
      <c r="E14" s="9">
        <v>47603</v>
      </c>
      <c r="F14" s="16" t="s">
        <v>8</v>
      </c>
      <c r="G14" s="7" t="s">
        <v>9</v>
      </c>
    </row>
    <row r="15" spans="1:7" ht="14.45" customHeight="1" x14ac:dyDescent="0.25">
      <c r="A15" s="9">
        <v>45061</v>
      </c>
      <c r="B15" s="7">
        <v>948000</v>
      </c>
      <c r="C15" s="22">
        <v>737911.66</v>
      </c>
      <c r="D15" s="24" t="s">
        <v>78</v>
      </c>
      <c r="E15" s="9">
        <v>47617</v>
      </c>
      <c r="F15" s="16" t="s">
        <v>8</v>
      </c>
      <c r="G15" s="7" t="s">
        <v>9</v>
      </c>
    </row>
    <row r="16" spans="1:7" ht="14.45" customHeight="1" x14ac:dyDescent="0.25">
      <c r="A16" s="9">
        <v>45477</v>
      </c>
      <c r="B16" s="7">
        <v>800000</v>
      </c>
      <c r="C16" s="22">
        <v>788737.69</v>
      </c>
      <c r="D16" s="24" t="s">
        <v>79</v>
      </c>
      <c r="E16" s="9">
        <v>48398</v>
      </c>
      <c r="F16" s="16" t="s">
        <v>8</v>
      </c>
      <c r="G16" s="7" t="s">
        <v>9</v>
      </c>
    </row>
    <row r="17" spans="1:7" ht="14.45" customHeight="1" x14ac:dyDescent="0.25">
      <c r="A17" s="9">
        <v>45870</v>
      </c>
      <c r="B17" s="7">
        <v>1452100</v>
      </c>
      <c r="C17" s="22">
        <v>238587.32</v>
      </c>
      <c r="D17" s="24" t="s">
        <v>83</v>
      </c>
      <c r="E17" s="27">
        <v>49520</v>
      </c>
      <c r="F17" s="16" t="s">
        <v>8</v>
      </c>
      <c r="G17" s="7" t="s">
        <v>9</v>
      </c>
    </row>
    <row r="18" spans="1:7" ht="30" x14ac:dyDescent="0.25">
      <c r="A18" s="9" t="s">
        <v>45</v>
      </c>
      <c r="B18" s="7"/>
      <c r="C18" s="12">
        <v>77943.740000000005</v>
      </c>
      <c r="D18" s="17" t="s">
        <v>46</v>
      </c>
      <c r="E18" s="9">
        <v>50009</v>
      </c>
      <c r="F18" s="7" t="s">
        <v>43</v>
      </c>
      <c r="G18" s="10" t="s">
        <v>44</v>
      </c>
    </row>
    <row r="19" spans="1:7" x14ac:dyDescent="0.25">
      <c r="A19" s="25" t="s">
        <v>23</v>
      </c>
      <c r="B19" s="26"/>
      <c r="C19" s="12">
        <f>SUM(C6:C18)</f>
        <v>2960755.63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18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</sheetData>
  <mergeCells count="1">
    <mergeCell ref="A19:B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5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28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9">
        <v>38903</v>
      </c>
      <c r="B6" s="7">
        <v>1109245</v>
      </c>
      <c r="C6" s="12">
        <v>142212.13</v>
      </c>
      <c r="D6" s="6" t="s">
        <v>7</v>
      </c>
      <c r="E6" s="9">
        <v>42555</v>
      </c>
      <c r="F6" s="7" t="s">
        <v>8</v>
      </c>
      <c r="G6" s="7" t="s">
        <v>9</v>
      </c>
    </row>
    <row r="7" spans="1:7" x14ac:dyDescent="0.25">
      <c r="A7" s="9">
        <v>38902</v>
      </c>
      <c r="B7" s="7">
        <v>2955</v>
      </c>
      <c r="C7" s="12">
        <v>238.81</v>
      </c>
      <c r="D7" s="6" t="s">
        <v>10</v>
      </c>
      <c r="E7" s="9">
        <v>42555</v>
      </c>
      <c r="F7" s="7" t="s">
        <v>8</v>
      </c>
      <c r="G7" s="8" t="s">
        <v>11</v>
      </c>
    </row>
    <row r="8" spans="1:7" x14ac:dyDescent="0.25">
      <c r="A8" s="9">
        <v>39226</v>
      </c>
      <c r="B8" s="7">
        <v>1092450</v>
      </c>
      <c r="C8" s="12">
        <v>218514</v>
      </c>
      <c r="D8" s="6" t="s">
        <v>12</v>
      </c>
      <c r="E8" s="9">
        <v>42878</v>
      </c>
      <c r="F8" s="7" t="s">
        <v>8</v>
      </c>
      <c r="G8" s="7" t="s">
        <v>9</v>
      </c>
    </row>
    <row r="9" spans="1:7" x14ac:dyDescent="0.25">
      <c r="A9" s="9">
        <v>40752</v>
      </c>
      <c r="B9" s="7">
        <v>1448100</v>
      </c>
      <c r="C9" s="12">
        <v>1009281.8</v>
      </c>
      <c r="D9" s="6" t="s">
        <v>14</v>
      </c>
      <c r="E9" s="9">
        <v>44439</v>
      </c>
      <c r="F9" s="7" t="s">
        <v>8</v>
      </c>
      <c r="G9" s="7" t="s">
        <v>15</v>
      </c>
    </row>
    <row r="10" spans="1:7" x14ac:dyDescent="0.25">
      <c r="A10" s="9">
        <v>41171</v>
      </c>
      <c r="B10" s="7">
        <v>725000</v>
      </c>
      <c r="C10" s="12">
        <v>631451.6</v>
      </c>
      <c r="D10" s="6" t="s">
        <v>16</v>
      </c>
      <c r="E10" s="9">
        <v>44823</v>
      </c>
      <c r="F10" s="7" t="s">
        <v>8</v>
      </c>
      <c r="G10" s="7" t="s">
        <v>15</v>
      </c>
    </row>
    <row r="11" spans="1:7" x14ac:dyDescent="0.25">
      <c r="A11" s="9">
        <v>41304</v>
      </c>
      <c r="B11" s="7">
        <v>1063094</v>
      </c>
      <c r="C11" s="12">
        <v>475293.03</v>
      </c>
      <c r="D11" s="6" t="s">
        <v>17</v>
      </c>
      <c r="E11" s="9">
        <v>43648</v>
      </c>
      <c r="F11" s="7" t="s">
        <v>8</v>
      </c>
      <c r="G11" s="7" t="s">
        <v>15</v>
      </c>
    </row>
    <row r="12" spans="1:7" x14ac:dyDescent="0.25">
      <c r="A12" s="9">
        <v>41753</v>
      </c>
      <c r="B12" s="7">
        <v>868900</v>
      </c>
      <c r="C12" s="12">
        <v>868900</v>
      </c>
      <c r="D12" s="6" t="s">
        <v>18</v>
      </c>
      <c r="E12" s="9">
        <v>44310</v>
      </c>
      <c r="F12" s="7" t="s">
        <v>8</v>
      </c>
      <c r="G12" s="7" t="s">
        <v>15</v>
      </c>
    </row>
    <row r="13" spans="1:7" x14ac:dyDescent="0.25">
      <c r="A13" s="9">
        <v>41953</v>
      </c>
      <c r="B13" s="7">
        <v>640000</v>
      </c>
      <c r="C13" s="12">
        <v>465644</v>
      </c>
      <c r="D13" s="6" t="s">
        <v>19</v>
      </c>
      <c r="E13" s="9">
        <v>44500</v>
      </c>
      <c r="F13" s="7" t="s">
        <v>8</v>
      </c>
      <c r="G13" s="7" t="s">
        <v>9</v>
      </c>
    </row>
    <row r="14" spans="1:7" ht="28.15" customHeight="1" x14ac:dyDescent="0.25">
      <c r="A14" s="9">
        <v>40737</v>
      </c>
      <c r="B14" s="7">
        <v>438514</v>
      </c>
      <c r="C14" s="12">
        <v>438514</v>
      </c>
      <c r="D14" s="10" t="s">
        <v>20</v>
      </c>
      <c r="E14" s="9">
        <v>49188</v>
      </c>
      <c r="F14" s="7" t="s">
        <v>8</v>
      </c>
      <c r="G14" s="7" t="s">
        <v>21</v>
      </c>
    </row>
    <row r="15" spans="1:7" ht="30" x14ac:dyDescent="0.25">
      <c r="A15" s="9">
        <v>40477</v>
      </c>
      <c r="B15" s="7">
        <v>124623</v>
      </c>
      <c r="C15" s="12">
        <v>90494</v>
      </c>
      <c r="D15" s="10" t="s">
        <v>22</v>
      </c>
      <c r="E15" s="9">
        <v>49018</v>
      </c>
      <c r="F15" s="7" t="s">
        <v>8</v>
      </c>
      <c r="G15" s="7" t="s">
        <v>21</v>
      </c>
    </row>
    <row r="16" spans="1:7" ht="30" x14ac:dyDescent="0.25">
      <c r="A16" s="9">
        <v>40326</v>
      </c>
      <c r="B16" s="7">
        <v>36775</v>
      </c>
      <c r="C16" s="12">
        <v>14332</v>
      </c>
      <c r="D16" s="10" t="s">
        <v>22</v>
      </c>
      <c r="E16" s="9">
        <v>49018</v>
      </c>
      <c r="F16" s="7" t="s">
        <v>8</v>
      </c>
      <c r="G16" s="7" t="s">
        <v>21</v>
      </c>
    </row>
    <row r="17" spans="1:7" ht="30" x14ac:dyDescent="0.25">
      <c r="A17" s="9">
        <v>39917</v>
      </c>
      <c r="B17" s="7">
        <v>39968</v>
      </c>
      <c r="C17" s="12">
        <v>30117</v>
      </c>
      <c r="D17" s="10" t="s">
        <v>22</v>
      </c>
      <c r="E17" s="9">
        <v>49018</v>
      </c>
      <c r="F17" s="7" t="s">
        <v>8</v>
      </c>
      <c r="G17" s="7" t="s">
        <v>21</v>
      </c>
    </row>
    <row r="18" spans="1:7" ht="30" x14ac:dyDescent="0.25">
      <c r="A18" s="9">
        <v>40147</v>
      </c>
      <c r="B18" s="7">
        <v>113068</v>
      </c>
      <c r="C18" s="12">
        <v>66393</v>
      </c>
      <c r="D18" s="10" t="s">
        <v>22</v>
      </c>
      <c r="E18" s="9">
        <v>49018</v>
      </c>
      <c r="F18" s="7" t="s">
        <v>8</v>
      </c>
      <c r="G18" s="7" t="s">
        <v>21</v>
      </c>
    </row>
    <row r="19" spans="1:7" x14ac:dyDescent="0.25">
      <c r="A19" s="25" t="s">
        <v>23</v>
      </c>
      <c r="B19" s="26"/>
      <c r="C19" s="12">
        <f>SUM(C6:C18)</f>
        <v>4451385.37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</sheetData>
  <mergeCells count="1">
    <mergeCell ref="A19:B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5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29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9">
        <v>38903</v>
      </c>
      <c r="B6" s="7">
        <v>1109245</v>
      </c>
      <c r="C6" s="12">
        <v>85328</v>
      </c>
      <c r="D6" s="6" t="s">
        <v>7</v>
      </c>
      <c r="E6" s="9">
        <v>42555</v>
      </c>
      <c r="F6" s="7" t="s">
        <v>8</v>
      </c>
      <c r="G6" s="7" t="s">
        <v>9</v>
      </c>
    </row>
    <row r="7" spans="1:7" x14ac:dyDescent="0.25">
      <c r="A7" s="9">
        <v>38902</v>
      </c>
      <c r="B7" s="7">
        <v>2955</v>
      </c>
      <c r="C7" s="12">
        <v>70</v>
      </c>
      <c r="D7" s="6" t="s">
        <v>10</v>
      </c>
      <c r="E7" s="9">
        <v>42555</v>
      </c>
      <c r="F7" s="7" t="s">
        <v>8</v>
      </c>
      <c r="G7" s="8" t="s">
        <v>11</v>
      </c>
    </row>
    <row r="8" spans="1:7" x14ac:dyDescent="0.25">
      <c r="A8" s="9">
        <v>39226</v>
      </c>
      <c r="B8" s="7">
        <v>1092450</v>
      </c>
      <c r="C8" s="12">
        <v>156090</v>
      </c>
      <c r="D8" s="6" t="s">
        <v>12</v>
      </c>
      <c r="E8" s="9">
        <v>42878</v>
      </c>
      <c r="F8" s="7" t="s">
        <v>8</v>
      </c>
      <c r="G8" s="7" t="s">
        <v>9</v>
      </c>
    </row>
    <row r="9" spans="1:7" x14ac:dyDescent="0.25">
      <c r="A9" s="9">
        <v>40752</v>
      </c>
      <c r="B9" s="7">
        <v>1448100</v>
      </c>
      <c r="C9" s="12">
        <v>921518</v>
      </c>
      <c r="D9" s="6" t="s">
        <v>14</v>
      </c>
      <c r="E9" s="9">
        <v>44439</v>
      </c>
      <c r="F9" s="7" t="s">
        <v>8</v>
      </c>
      <c r="G9" s="7" t="s">
        <v>15</v>
      </c>
    </row>
    <row r="10" spans="1:7" x14ac:dyDescent="0.25">
      <c r="A10" s="9">
        <v>41171</v>
      </c>
      <c r="B10" s="7">
        <v>725000</v>
      </c>
      <c r="C10" s="12">
        <v>584677</v>
      </c>
      <c r="D10" s="6" t="s">
        <v>16</v>
      </c>
      <c r="E10" s="9">
        <v>44823</v>
      </c>
      <c r="F10" s="7" t="s">
        <v>8</v>
      </c>
      <c r="G10" s="7" t="s">
        <v>15</v>
      </c>
    </row>
    <row r="11" spans="1:7" x14ac:dyDescent="0.25">
      <c r="A11" s="9">
        <v>41304</v>
      </c>
      <c r="B11" s="7">
        <v>1063094</v>
      </c>
      <c r="C11" s="12">
        <v>393517</v>
      </c>
      <c r="D11" s="6" t="s">
        <v>17</v>
      </c>
      <c r="E11" s="9">
        <v>43648</v>
      </c>
      <c r="F11" s="7" t="s">
        <v>8</v>
      </c>
      <c r="G11" s="7" t="s">
        <v>15</v>
      </c>
    </row>
    <row r="12" spans="1:7" x14ac:dyDescent="0.25">
      <c r="A12" s="9">
        <v>41753</v>
      </c>
      <c r="B12" s="7">
        <v>868900</v>
      </c>
      <c r="C12" s="12">
        <v>789909</v>
      </c>
      <c r="D12" s="6" t="s">
        <v>18</v>
      </c>
      <c r="E12" s="9">
        <v>44310</v>
      </c>
      <c r="F12" s="7" t="s">
        <v>8</v>
      </c>
      <c r="G12" s="7" t="s">
        <v>15</v>
      </c>
    </row>
    <row r="13" spans="1:7" x14ac:dyDescent="0.25">
      <c r="A13" s="9">
        <v>41953</v>
      </c>
      <c r="B13" s="7">
        <v>640000</v>
      </c>
      <c r="C13" s="12">
        <v>527024</v>
      </c>
      <c r="D13" s="6" t="s">
        <v>19</v>
      </c>
      <c r="E13" s="9">
        <v>44500</v>
      </c>
      <c r="F13" s="7" t="s">
        <v>8</v>
      </c>
      <c r="G13" s="7" t="s">
        <v>9</v>
      </c>
    </row>
    <row r="14" spans="1:7" ht="28.15" customHeight="1" x14ac:dyDescent="0.25">
      <c r="A14" s="9">
        <v>40737</v>
      </c>
      <c r="B14" s="7">
        <v>438514</v>
      </c>
      <c r="C14" s="12">
        <v>438514</v>
      </c>
      <c r="D14" s="10" t="s">
        <v>20</v>
      </c>
      <c r="E14" s="9">
        <v>49188</v>
      </c>
      <c r="F14" s="7" t="s">
        <v>8</v>
      </c>
      <c r="G14" s="7" t="s">
        <v>21</v>
      </c>
    </row>
    <row r="15" spans="1:7" ht="30" x14ac:dyDescent="0.25">
      <c r="A15" s="9">
        <v>40477</v>
      </c>
      <c r="B15" s="7">
        <v>124623</v>
      </c>
      <c r="C15" s="12">
        <v>85731</v>
      </c>
      <c r="D15" s="10" t="s">
        <v>22</v>
      </c>
      <c r="E15" s="9">
        <v>49018</v>
      </c>
      <c r="F15" s="7" t="s">
        <v>8</v>
      </c>
      <c r="G15" s="7" t="s">
        <v>21</v>
      </c>
    </row>
    <row r="16" spans="1:7" ht="30" x14ac:dyDescent="0.25">
      <c r="A16" s="9">
        <v>40326</v>
      </c>
      <c r="B16" s="7">
        <v>36775</v>
      </c>
      <c r="C16" s="12">
        <v>13578</v>
      </c>
      <c r="D16" s="10" t="s">
        <v>22</v>
      </c>
      <c r="E16" s="9">
        <v>49018</v>
      </c>
      <c r="F16" s="7" t="s">
        <v>8</v>
      </c>
      <c r="G16" s="7" t="s">
        <v>21</v>
      </c>
    </row>
    <row r="17" spans="1:7" ht="30" x14ac:dyDescent="0.25">
      <c r="A17" s="9">
        <v>39917</v>
      </c>
      <c r="B17" s="7">
        <v>39968</v>
      </c>
      <c r="C17" s="12">
        <v>28532</v>
      </c>
      <c r="D17" s="10" t="s">
        <v>22</v>
      </c>
      <c r="E17" s="9">
        <v>49018</v>
      </c>
      <c r="F17" s="7" t="s">
        <v>8</v>
      </c>
      <c r="G17" s="7" t="s">
        <v>21</v>
      </c>
    </row>
    <row r="18" spans="1:7" ht="30" x14ac:dyDescent="0.25">
      <c r="A18" s="9">
        <v>40147</v>
      </c>
      <c r="B18" s="7">
        <v>113068</v>
      </c>
      <c r="C18" s="12">
        <v>62898</v>
      </c>
      <c r="D18" s="10" t="s">
        <v>22</v>
      </c>
      <c r="E18" s="9">
        <v>49018</v>
      </c>
      <c r="F18" s="7" t="s">
        <v>8</v>
      </c>
      <c r="G18" s="7" t="s">
        <v>21</v>
      </c>
    </row>
    <row r="19" spans="1:7" x14ac:dyDescent="0.25">
      <c r="A19" s="25" t="s">
        <v>23</v>
      </c>
      <c r="B19" s="26"/>
      <c r="C19" s="12">
        <f>SUM(C6:C18)</f>
        <v>4087386</v>
      </c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</sheetData>
  <mergeCells count="1">
    <mergeCell ref="A19:B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23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</cols>
  <sheetData>
    <row r="2" spans="1:7" ht="15.75" x14ac:dyDescent="0.25">
      <c r="B2" s="11" t="s">
        <v>25</v>
      </c>
    </row>
    <row r="3" spans="1:7" x14ac:dyDescent="0.25">
      <c r="B3" s="1"/>
      <c r="D3" s="2" t="s">
        <v>30</v>
      </c>
    </row>
    <row r="5" spans="1:7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x14ac:dyDescent="0.25">
      <c r="A6" s="9">
        <v>39226</v>
      </c>
      <c r="B6" s="7">
        <v>1092450</v>
      </c>
      <c r="C6" s="12">
        <v>124878</v>
      </c>
      <c r="D6" s="6" t="s">
        <v>12</v>
      </c>
      <c r="E6" s="9">
        <v>42878</v>
      </c>
      <c r="F6" s="7" t="s">
        <v>8</v>
      </c>
      <c r="G6" s="7" t="s">
        <v>9</v>
      </c>
    </row>
    <row r="7" spans="1:7" x14ac:dyDescent="0.25">
      <c r="A7" s="9">
        <v>40752</v>
      </c>
      <c r="B7" s="7">
        <v>1448100</v>
      </c>
      <c r="C7" s="12">
        <v>877636</v>
      </c>
      <c r="D7" s="6" t="s">
        <v>14</v>
      </c>
      <c r="E7" s="9">
        <v>44439</v>
      </c>
      <c r="F7" s="7" t="s">
        <v>8</v>
      </c>
      <c r="G7" s="7" t="s">
        <v>15</v>
      </c>
    </row>
    <row r="8" spans="1:7" x14ac:dyDescent="0.25">
      <c r="A8" s="9">
        <v>41171</v>
      </c>
      <c r="B8" s="7">
        <v>725000</v>
      </c>
      <c r="C8" s="12">
        <v>561290</v>
      </c>
      <c r="D8" s="6" t="s">
        <v>16</v>
      </c>
      <c r="E8" s="9">
        <v>44823</v>
      </c>
      <c r="F8" s="7" t="s">
        <v>8</v>
      </c>
      <c r="G8" s="7" t="s">
        <v>15</v>
      </c>
    </row>
    <row r="9" spans="1:7" x14ac:dyDescent="0.25">
      <c r="A9" s="9">
        <v>41304</v>
      </c>
      <c r="B9" s="7">
        <v>1063094</v>
      </c>
      <c r="C9" s="12">
        <v>352628</v>
      </c>
      <c r="D9" s="6" t="s">
        <v>17</v>
      </c>
      <c r="E9" s="9">
        <v>43648</v>
      </c>
      <c r="F9" s="7" t="s">
        <v>8</v>
      </c>
      <c r="G9" s="7" t="s">
        <v>15</v>
      </c>
    </row>
    <row r="10" spans="1:7" x14ac:dyDescent="0.25">
      <c r="A10" s="9">
        <v>41753</v>
      </c>
      <c r="B10" s="7">
        <v>868900</v>
      </c>
      <c r="C10" s="12">
        <v>750414</v>
      </c>
      <c r="D10" s="6" t="s">
        <v>18</v>
      </c>
      <c r="E10" s="9">
        <v>44310</v>
      </c>
      <c r="F10" s="7" t="s">
        <v>8</v>
      </c>
      <c r="G10" s="7" t="s">
        <v>15</v>
      </c>
    </row>
    <row r="11" spans="1:7" x14ac:dyDescent="0.25">
      <c r="A11" s="9">
        <v>41953</v>
      </c>
      <c r="B11" s="7">
        <v>640000</v>
      </c>
      <c r="C11" s="12">
        <v>528518.35</v>
      </c>
      <c r="D11" s="6" t="s">
        <v>19</v>
      </c>
      <c r="E11" s="9">
        <v>44500</v>
      </c>
      <c r="F11" s="7" t="s">
        <v>8</v>
      </c>
      <c r="G11" s="7" t="s">
        <v>9</v>
      </c>
    </row>
    <row r="12" spans="1:7" ht="28.15" customHeight="1" x14ac:dyDescent="0.25">
      <c r="A12" s="9">
        <v>40737</v>
      </c>
      <c r="B12" s="7">
        <v>438514</v>
      </c>
      <c r="C12" s="12">
        <v>415434</v>
      </c>
      <c r="D12" s="10" t="s">
        <v>20</v>
      </c>
      <c r="E12" s="9">
        <v>49188</v>
      </c>
      <c r="F12" s="7" t="s">
        <v>8</v>
      </c>
      <c r="G12" s="7" t="s">
        <v>21</v>
      </c>
    </row>
    <row r="13" spans="1:7" ht="30" x14ac:dyDescent="0.25">
      <c r="A13" s="9">
        <v>40477</v>
      </c>
      <c r="B13" s="7">
        <v>124623</v>
      </c>
      <c r="C13" s="12">
        <v>85731</v>
      </c>
      <c r="D13" s="10" t="s">
        <v>22</v>
      </c>
      <c r="E13" s="9">
        <v>49018</v>
      </c>
      <c r="F13" s="7" t="s">
        <v>8</v>
      </c>
      <c r="G13" s="7" t="s">
        <v>21</v>
      </c>
    </row>
    <row r="14" spans="1:7" ht="30" x14ac:dyDescent="0.25">
      <c r="A14" s="9">
        <v>40326</v>
      </c>
      <c r="B14" s="7">
        <v>36775</v>
      </c>
      <c r="C14" s="12">
        <v>13578</v>
      </c>
      <c r="D14" s="10" t="s">
        <v>22</v>
      </c>
      <c r="E14" s="9">
        <v>49018</v>
      </c>
      <c r="F14" s="7" t="s">
        <v>8</v>
      </c>
      <c r="G14" s="7" t="s">
        <v>21</v>
      </c>
    </row>
    <row r="15" spans="1:7" ht="30" x14ac:dyDescent="0.25">
      <c r="A15" s="9">
        <v>39917</v>
      </c>
      <c r="B15" s="7">
        <v>39968</v>
      </c>
      <c r="C15" s="12">
        <v>28532</v>
      </c>
      <c r="D15" s="10" t="s">
        <v>22</v>
      </c>
      <c r="E15" s="9">
        <v>49018</v>
      </c>
      <c r="F15" s="7" t="s">
        <v>8</v>
      </c>
      <c r="G15" s="7" t="s">
        <v>21</v>
      </c>
    </row>
    <row r="16" spans="1:7" ht="30" x14ac:dyDescent="0.25">
      <c r="A16" s="9">
        <v>40147</v>
      </c>
      <c r="B16" s="7">
        <v>113068</v>
      </c>
      <c r="C16" s="12">
        <v>62898</v>
      </c>
      <c r="D16" s="10" t="s">
        <v>22</v>
      </c>
      <c r="E16" s="9">
        <v>49018</v>
      </c>
      <c r="F16" s="7" t="s">
        <v>8</v>
      </c>
      <c r="G16" s="7" t="s">
        <v>21</v>
      </c>
    </row>
    <row r="17" spans="1:7" x14ac:dyDescent="0.25">
      <c r="A17" s="25" t="s">
        <v>23</v>
      </c>
      <c r="B17" s="26"/>
      <c r="C17" s="12">
        <f>SUM(C6:C16)</f>
        <v>3801537.35</v>
      </c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</sheetData>
  <mergeCells count="1">
    <mergeCell ref="A17:B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24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1.710937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31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39226</v>
      </c>
      <c r="B6" s="7">
        <v>1092450</v>
      </c>
      <c r="C6" s="12">
        <f>124878-31212</f>
        <v>93666</v>
      </c>
      <c r="D6" s="6" t="s">
        <v>12</v>
      </c>
      <c r="E6" s="9">
        <v>42878</v>
      </c>
      <c r="F6" s="7" t="s">
        <v>8</v>
      </c>
      <c r="G6" s="7" t="s">
        <v>9</v>
      </c>
      <c r="H6" s="13"/>
    </row>
    <row r="7" spans="1:8" x14ac:dyDescent="0.25">
      <c r="A7" s="9">
        <v>40752</v>
      </c>
      <c r="B7" s="7">
        <v>1448100</v>
      </c>
      <c r="C7" s="12">
        <f>877636-43882</f>
        <v>833754</v>
      </c>
      <c r="D7" s="6" t="s">
        <v>14</v>
      </c>
      <c r="E7" s="9">
        <v>44439</v>
      </c>
      <c r="F7" s="7" t="s">
        <v>8</v>
      </c>
      <c r="G7" s="7" t="s">
        <v>15</v>
      </c>
      <c r="H7" s="13"/>
    </row>
    <row r="8" spans="1:8" x14ac:dyDescent="0.25">
      <c r="A8" s="9">
        <v>41171</v>
      </c>
      <c r="B8" s="7">
        <v>725000</v>
      </c>
      <c r="C8" s="12">
        <f>561290-23387</f>
        <v>537903</v>
      </c>
      <c r="D8" s="6" t="s">
        <v>16</v>
      </c>
      <c r="E8" s="9">
        <v>44823</v>
      </c>
      <c r="F8" s="7" t="s">
        <v>8</v>
      </c>
      <c r="G8" s="7" t="s">
        <v>15</v>
      </c>
      <c r="H8" s="13"/>
    </row>
    <row r="9" spans="1:8" x14ac:dyDescent="0.25">
      <c r="A9" s="9">
        <v>41304</v>
      </c>
      <c r="B9" s="7">
        <v>1063094</v>
      </c>
      <c r="C9" s="12">
        <f>352628-40888</f>
        <v>311740</v>
      </c>
      <c r="D9" s="6" t="s">
        <v>17</v>
      </c>
      <c r="E9" s="9">
        <v>43648</v>
      </c>
      <c r="F9" s="7" t="s">
        <v>8</v>
      </c>
      <c r="G9" s="7" t="s">
        <v>15</v>
      </c>
      <c r="H9" s="13"/>
    </row>
    <row r="10" spans="1:8" x14ac:dyDescent="0.25">
      <c r="A10" s="9">
        <v>41753</v>
      </c>
      <c r="B10" s="7">
        <v>868900</v>
      </c>
      <c r="C10" s="12">
        <f>750414-39495</f>
        <v>710919</v>
      </c>
      <c r="D10" s="6" t="s">
        <v>18</v>
      </c>
      <c r="E10" s="9">
        <v>44310</v>
      </c>
      <c r="F10" s="7" t="s">
        <v>8</v>
      </c>
      <c r="G10" s="7" t="s">
        <v>15</v>
      </c>
      <c r="H10" s="13"/>
    </row>
    <row r="11" spans="1:8" x14ac:dyDescent="0.25">
      <c r="A11" s="9">
        <v>41953</v>
      </c>
      <c r="B11" s="7">
        <v>640000</v>
      </c>
      <c r="C11" s="12">
        <v>574934.96</v>
      </c>
      <c r="D11" s="6" t="s">
        <v>19</v>
      </c>
      <c r="E11" s="9">
        <v>44500</v>
      </c>
      <c r="F11" s="7" t="s">
        <v>8</v>
      </c>
      <c r="G11" s="7" t="s">
        <v>9</v>
      </c>
      <c r="H11" s="13"/>
    </row>
    <row r="12" spans="1:8" x14ac:dyDescent="0.25">
      <c r="A12" s="9">
        <v>42530</v>
      </c>
      <c r="B12" s="7">
        <v>130000</v>
      </c>
      <c r="C12" s="12">
        <v>20822</v>
      </c>
      <c r="D12" s="6" t="s">
        <v>19</v>
      </c>
      <c r="E12" s="9">
        <v>43624</v>
      </c>
      <c r="F12" s="7" t="s">
        <v>8</v>
      </c>
      <c r="G12" s="7" t="s">
        <v>9</v>
      </c>
      <c r="H12" s="13"/>
    </row>
    <row r="13" spans="1:8" ht="28.15" customHeight="1" x14ac:dyDescent="0.25">
      <c r="A13" s="9">
        <v>40737</v>
      </c>
      <c r="B13" s="7">
        <v>438514</v>
      </c>
      <c r="C13" s="12">
        <v>415434</v>
      </c>
      <c r="D13" s="10" t="s">
        <v>20</v>
      </c>
      <c r="E13" s="9">
        <v>49188</v>
      </c>
      <c r="F13" s="7" t="s">
        <v>8</v>
      </c>
      <c r="G13" s="7" t="s">
        <v>21</v>
      </c>
      <c r="H13" s="13"/>
    </row>
    <row r="14" spans="1:8" ht="30" x14ac:dyDescent="0.25">
      <c r="A14" s="9">
        <v>40477</v>
      </c>
      <c r="B14" s="7">
        <v>124623</v>
      </c>
      <c r="C14" s="12">
        <v>85731</v>
      </c>
      <c r="D14" s="10" t="s">
        <v>22</v>
      </c>
      <c r="E14" s="9">
        <v>49018</v>
      </c>
      <c r="F14" s="7" t="s">
        <v>8</v>
      </c>
      <c r="G14" s="7" t="s">
        <v>21</v>
      </c>
      <c r="H14" s="13">
        <f>'2016-06-30'!C15-'2016-09-30'!C13</f>
        <v>0</v>
      </c>
    </row>
    <row r="15" spans="1:8" ht="30" x14ac:dyDescent="0.25">
      <c r="A15" s="9">
        <v>40326</v>
      </c>
      <c r="B15" s="7">
        <v>36775</v>
      </c>
      <c r="C15" s="12">
        <v>13578</v>
      </c>
      <c r="D15" s="10" t="s">
        <v>22</v>
      </c>
      <c r="E15" s="9">
        <v>49018</v>
      </c>
      <c r="F15" s="7" t="s">
        <v>8</v>
      </c>
      <c r="G15" s="7" t="s">
        <v>21</v>
      </c>
      <c r="H15" s="13">
        <f>'2016-06-30'!C16-'2016-09-30'!C14</f>
        <v>0</v>
      </c>
    </row>
    <row r="16" spans="1:8" ht="30" x14ac:dyDescent="0.25">
      <c r="A16" s="9">
        <v>39917</v>
      </c>
      <c r="B16" s="7">
        <v>39968</v>
      </c>
      <c r="C16" s="12">
        <v>28532</v>
      </c>
      <c r="D16" s="10" t="s">
        <v>22</v>
      </c>
      <c r="E16" s="9">
        <v>49018</v>
      </c>
      <c r="F16" s="7" t="s">
        <v>8</v>
      </c>
      <c r="G16" s="7" t="s">
        <v>21</v>
      </c>
      <c r="H16" s="13">
        <f>'2016-06-30'!C17-'2016-09-30'!C15</f>
        <v>0</v>
      </c>
    </row>
    <row r="17" spans="1:8" ht="30" x14ac:dyDescent="0.25">
      <c r="A17" s="9">
        <v>40147</v>
      </c>
      <c r="B17" s="7">
        <v>113068</v>
      </c>
      <c r="C17" s="12">
        <v>62898</v>
      </c>
      <c r="D17" s="10" t="s">
        <v>22</v>
      </c>
      <c r="E17" s="9">
        <v>49018</v>
      </c>
      <c r="F17" s="7" t="s">
        <v>8</v>
      </c>
      <c r="G17" s="7" t="s">
        <v>21</v>
      </c>
      <c r="H17" s="13">
        <f>'2016-06-30'!C18-'2016-09-30'!C16</f>
        <v>0</v>
      </c>
    </row>
    <row r="18" spans="1:8" x14ac:dyDescent="0.25">
      <c r="A18" s="25" t="s">
        <v>23</v>
      </c>
      <c r="B18" s="26"/>
      <c r="C18" s="12">
        <f>SUM(C6:C17)</f>
        <v>3689911.96</v>
      </c>
      <c r="D18" s="2"/>
      <c r="E18" s="2"/>
      <c r="F18" s="2"/>
      <c r="G18" s="2"/>
    </row>
    <row r="19" spans="1:8" x14ac:dyDescent="0.25">
      <c r="A19" s="2"/>
      <c r="B19" s="2"/>
      <c r="C19" s="2"/>
      <c r="D19" s="2"/>
      <c r="E19" s="2"/>
      <c r="F19" s="2"/>
      <c r="G19" s="2"/>
    </row>
    <row r="20" spans="1:8" x14ac:dyDescent="0.25">
      <c r="A20" s="2"/>
      <c r="B20" s="2"/>
      <c r="C20" s="2"/>
      <c r="D20" s="2"/>
      <c r="E20" s="2"/>
      <c r="F20" s="2"/>
      <c r="G20" s="2"/>
    </row>
    <row r="21" spans="1:8" x14ac:dyDescent="0.25">
      <c r="A21" s="2"/>
      <c r="B21" s="2"/>
      <c r="C21" s="2"/>
      <c r="D21" s="2"/>
      <c r="E21" s="2"/>
      <c r="F21" s="2"/>
      <c r="G21" s="2"/>
    </row>
    <row r="22" spans="1:8" x14ac:dyDescent="0.25">
      <c r="A22" s="2"/>
      <c r="B22" s="2"/>
      <c r="C22" s="2"/>
      <c r="D22" s="2"/>
      <c r="E22" s="2"/>
      <c r="F22" s="2"/>
      <c r="G22" s="2"/>
    </row>
    <row r="23" spans="1:8" x14ac:dyDescent="0.25">
      <c r="A23" s="2"/>
      <c r="B23" s="2"/>
      <c r="C23" s="2"/>
      <c r="D23" s="2"/>
      <c r="E23" s="2"/>
      <c r="F23" s="2"/>
      <c r="G23" s="2"/>
    </row>
    <row r="24" spans="1:8" x14ac:dyDescent="0.25">
      <c r="A24" s="2"/>
      <c r="B24" s="2"/>
      <c r="C24" s="2"/>
      <c r="D24" s="2"/>
      <c r="E24" s="2"/>
      <c r="F24" s="2"/>
      <c r="G24" s="2"/>
    </row>
  </sheetData>
  <mergeCells count="1">
    <mergeCell ref="A18:B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1"/>
  <sheetViews>
    <sheetView workbookViewId="0">
      <selection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3.14062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32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39226</v>
      </c>
      <c r="B6" s="7">
        <v>1092450</v>
      </c>
      <c r="C6" s="12">
        <v>62454</v>
      </c>
      <c r="D6" s="6" t="s">
        <v>12</v>
      </c>
      <c r="E6" s="9">
        <v>42878</v>
      </c>
      <c r="F6" s="7" t="s">
        <v>8</v>
      </c>
      <c r="G6" s="7" t="s">
        <v>9</v>
      </c>
      <c r="H6" s="13"/>
    </row>
    <row r="7" spans="1:8" x14ac:dyDescent="0.25">
      <c r="A7" s="9">
        <v>40752</v>
      </c>
      <c r="B7" s="7">
        <v>1448100</v>
      </c>
      <c r="C7" s="12">
        <v>789873</v>
      </c>
      <c r="D7" s="6" t="s">
        <v>14</v>
      </c>
      <c r="E7" s="9">
        <v>44439</v>
      </c>
      <c r="F7" s="7" t="s">
        <v>8</v>
      </c>
      <c r="G7" s="7" t="s">
        <v>15</v>
      </c>
      <c r="H7" s="13"/>
    </row>
    <row r="8" spans="1:8" x14ac:dyDescent="0.25">
      <c r="A8" s="9">
        <v>41171</v>
      </c>
      <c r="B8" s="7">
        <v>725000</v>
      </c>
      <c r="C8" s="12">
        <v>514516</v>
      </c>
      <c r="D8" s="6" t="s">
        <v>16</v>
      </c>
      <c r="E8" s="9">
        <v>44823</v>
      </c>
      <c r="F8" s="7" t="s">
        <v>8</v>
      </c>
      <c r="G8" s="7" t="s">
        <v>15</v>
      </c>
      <c r="H8" s="13"/>
    </row>
    <row r="9" spans="1:8" x14ac:dyDescent="0.25">
      <c r="A9" s="9">
        <v>41304</v>
      </c>
      <c r="B9" s="7">
        <v>1063094</v>
      </c>
      <c r="C9" s="12">
        <v>270852</v>
      </c>
      <c r="D9" s="6" t="s">
        <v>17</v>
      </c>
      <c r="E9" s="9">
        <v>43648</v>
      </c>
      <c r="F9" s="7" t="s">
        <v>8</v>
      </c>
      <c r="G9" s="7" t="s">
        <v>15</v>
      </c>
      <c r="H9" s="13"/>
    </row>
    <row r="10" spans="1:8" x14ac:dyDescent="0.25">
      <c r="A10" s="9">
        <v>41753</v>
      </c>
      <c r="B10" s="7">
        <v>868900</v>
      </c>
      <c r="C10" s="12">
        <v>671423</v>
      </c>
      <c r="D10" s="6" t="s">
        <v>18</v>
      </c>
      <c r="E10" s="9">
        <v>44310</v>
      </c>
      <c r="F10" s="7" t="s">
        <v>8</v>
      </c>
      <c r="G10" s="7" t="s">
        <v>15</v>
      </c>
      <c r="H10" s="13"/>
    </row>
    <row r="11" spans="1:8" x14ac:dyDescent="0.25">
      <c r="A11" s="9">
        <v>41953</v>
      </c>
      <c r="B11" s="7">
        <v>640000</v>
      </c>
      <c r="C11" s="12">
        <v>542935</v>
      </c>
      <c r="D11" s="6" t="s">
        <v>19</v>
      </c>
      <c r="E11" s="9">
        <v>44500</v>
      </c>
      <c r="F11" s="7" t="s">
        <v>8</v>
      </c>
      <c r="G11" s="7" t="s">
        <v>9</v>
      </c>
      <c r="H11" s="13"/>
    </row>
    <row r="12" spans="1:8" x14ac:dyDescent="0.25">
      <c r="A12" s="9">
        <v>42530</v>
      </c>
      <c r="B12" s="7">
        <v>130000</v>
      </c>
      <c r="C12" s="12">
        <v>20822</v>
      </c>
      <c r="D12" s="6" t="s">
        <v>19</v>
      </c>
      <c r="E12" s="9">
        <v>43624</v>
      </c>
      <c r="F12" s="7" t="s">
        <v>8</v>
      </c>
      <c r="G12" s="7" t="s">
        <v>9</v>
      </c>
      <c r="H12" s="13"/>
    </row>
    <row r="13" spans="1:8" x14ac:dyDescent="0.25">
      <c r="A13" s="9">
        <v>42794</v>
      </c>
      <c r="B13" s="7">
        <v>572497</v>
      </c>
      <c r="C13" s="12">
        <v>180142</v>
      </c>
      <c r="D13" s="6" t="s">
        <v>33</v>
      </c>
      <c r="E13" s="9">
        <v>45229</v>
      </c>
      <c r="F13" s="7" t="s">
        <v>34</v>
      </c>
      <c r="G13" s="7" t="s">
        <v>9</v>
      </c>
      <c r="H13" s="13"/>
    </row>
    <row r="14" spans="1:8" ht="28.15" customHeight="1" x14ac:dyDescent="0.25">
      <c r="A14" s="9">
        <v>40737</v>
      </c>
      <c r="B14" s="7">
        <v>438514</v>
      </c>
      <c r="C14" s="12">
        <v>415434</v>
      </c>
      <c r="D14" s="10" t="s">
        <v>20</v>
      </c>
      <c r="E14" s="9">
        <v>49188</v>
      </c>
      <c r="F14" s="7" t="s">
        <v>8</v>
      </c>
      <c r="G14" s="7" t="s">
        <v>21</v>
      </c>
      <c r="H14" s="13"/>
    </row>
    <row r="15" spans="1:8" x14ac:dyDescent="0.25">
      <c r="A15" s="25" t="s">
        <v>23</v>
      </c>
      <c r="B15" s="26"/>
      <c r="C15" s="12">
        <f>SUM(C6:C14)</f>
        <v>3468451</v>
      </c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1">
    <mergeCell ref="A15:B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H21"/>
  <sheetViews>
    <sheetView topLeftCell="B1" workbookViewId="0">
      <selection activeCell="B1" sqref="A1:XFD1048576"/>
    </sheetView>
  </sheetViews>
  <sheetFormatPr defaultRowHeight="15" x14ac:dyDescent="0.25"/>
  <cols>
    <col min="1" max="1" width="10.140625" bestFit="1" customWidth="1"/>
    <col min="2" max="3" width="11.140625" customWidth="1"/>
    <col min="4" max="4" width="27.85546875" customWidth="1"/>
    <col min="5" max="5" width="12" customWidth="1"/>
    <col min="6" max="6" width="23.140625" customWidth="1"/>
    <col min="7" max="7" width="16.140625" customWidth="1"/>
    <col min="8" max="8" width="12.85546875" customWidth="1"/>
  </cols>
  <sheetData>
    <row r="2" spans="1:8" ht="15.75" x14ac:dyDescent="0.25">
      <c r="B2" s="11" t="s">
        <v>25</v>
      </c>
    </row>
    <row r="3" spans="1:8" x14ac:dyDescent="0.25">
      <c r="B3" s="1"/>
      <c r="D3" s="2" t="s">
        <v>35</v>
      </c>
    </row>
    <row r="5" spans="1:8" ht="27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8" x14ac:dyDescent="0.25">
      <c r="A6" s="9">
        <v>40752</v>
      </c>
      <c r="B6" s="7">
        <v>1448100</v>
      </c>
      <c r="C6" s="12">
        <v>745991</v>
      </c>
      <c r="D6" s="6" t="s">
        <v>14</v>
      </c>
      <c r="E6" s="9">
        <v>44439</v>
      </c>
      <c r="F6" s="7" t="s">
        <v>8</v>
      </c>
      <c r="G6" s="7" t="s">
        <v>15</v>
      </c>
      <c r="H6" s="13"/>
    </row>
    <row r="7" spans="1:8" x14ac:dyDescent="0.25">
      <c r="A7" s="9">
        <v>41171</v>
      </c>
      <c r="B7" s="7">
        <v>725000</v>
      </c>
      <c r="C7" s="12">
        <v>491129</v>
      </c>
      <c r="D7" s="6" t="s">
        <v>16</v>
      </c>
      <c r="E7" s="9">
        <v>44823</v>
      </c>
      <c r="F7" s="7" t="s">
        <v>8</v>
      </c>
      <c r="G7" s="7" t="s">
        <v>15</v>
      </c>
      <c r="H7" s="13"/>
    </row>
    <row r="8" spans="1:8" x14ac:dyDescent="0.25">
      <c r="A8" s="9">
        <v>41304</v>
      </c>
      <c r="B8" s="7">
        <v>1063094</v>
      </c>
      <c r="C8" s="12">
        <v>229963.65</v>
      </c>
      <c r="D8" s="6" t="s">
        <v>17</v>
      </c>
      <c r="E8" s="9">
        <v>43648</v>
      </c>
      <c r="F8" s="7" t="s">
        <v>8</v>
      </c>
      <c r="G8" s="7" t="s">
        <v>15</v>
      </c>
      <c r="H8" s="13"/>
    </row>
    <row r="9" spans="1:8" x14ac:dyDescent="0.25">
      <c r="A9" s="9">
        <v>41753</v>
      </c>
      <c r="B9" s="7">
        <v>868900</v>
      </c>
      <c r="C9" s="12">
        <v>631927</v>
      </c>
      <c r="D9" s="6" t="s">
        <v>18</v>
      </c>
      <c r="E9" s="9">
        <v>44310</v>
      </c>
      <c r="F9" s="7" t="s">
        <v>8</v>
      </c>
      <c r="G9" s="7" t="s">
        <v>15</v>
      </c>
      <c r="H9" s="13"/>
    </row>
    <row r="10" spans="1:8" x14ac:dyDescent="0.25">
      <c r="A10" s="9">
        <v>41953</v>
      </c>
      <c r="B10" s="7">
        <v>640000</v>
      </c>
      <c r="C10" s="12">
        <v>510935</v>
      </c>
      <c r="D10" s="6" t="s">
        <v>19</v>
      </c>
      <c r="E10" s="9">
        <v>44500</v>
      </c>
      <c r="F10" s="7" t="s">
        <v>8</v>
      </c>
      <c r="G10" s="7" t="s">
        <v>9</v>
      </c>
      <c r="H10" s="13"/>
    </row>
    <row r="11" spans="1:8" x14ac:dyDescent="0.25">
      <c r="A11" s="9">
        <v>42530</v>
      </c>
      <c r="B11" s="7">
        <v>130000</v>
      </c>
      <c r="C11" s="12">
        <v>20822</v>
      </c>
      <c r="D11" s="6" t="s">
        <v>19</v>
      </c>
      <c r="E11" s="9">
        <v>43624</v>
      </c>
      <c r="F11" s="7" t="s">
        <v>8</v>
      </c>
      <c r="G11" s="7" t="s">
        <v>9</v>
      </c>
      <c r="H11" s="13"/>
    </row>
    <row r="12" spans="1:8" x14ac:dyDescent="0.25">
      <c r="A12" s="9">
        <v>42794</v>
      </c>
      <c r="B12" s="7">
        <v>572497</v>
      </c>
      <c r="C12" s="12">
        <v>180142</v>
      </c>
      <c r="D12" s="6" t="s">
        <v>33</v>
      </c>
      <c r="E12" s="9">
        <v>45229</v>
      </c>
      <c r="F12" s="7" t="s">
        <v>34</v>
      </c>
      <c r="G12" s="7" t="s">
        <v>9</v>
      </c>
      <c r="H12" s="13"/>
    </row>
    <row r="13" spans="1:8" ht="28.15" customHeight="1" x14ac:dyDescent="0.25">
      <c r="A13" s="9">
        <v>40737</v>
      </c>
      <c r="B13" s="7">
        <v>438514</v>
      </c>
      <c r="C13" s="12">
        <v>415434</v>
      </c>
      <c r="D13" s="10" t="s">
        <v>20</v>
      </c>
      <c r="E13" s="9">
        <v>49188</v>
      </c>
      <c r="F13" s="7" t="s">
        <v>8</v>
      </c>
      <c r="G13" s="7" t="s">
        <v>21</v>
      </c>
      <c r="H13" s="13"/>
    </row>
    <row r="14" spans="1:8" ht="14.45" customHeight="1" x14ac:dyDescent="0.25">
      <c r="A14" s="9">
        <v>42863</v>
      </c>
      <c r="B14" s="7">
        <v>740000</v>
      </c>
      <c r="C14" s="12">
        <v>154550</v>
      </c>
      <c r="D14" s="6" t="s">
        <v>36</v>
      </c>
      <c r="E14" s="9">
        <v>45785</v>
      </c>
      <c r="F14" s="7" t="s">
        <v>8</v>
      </c>
      <c r="G14" s="7" t="s">
        <v>37</v>
      </c>
      <c r="H14" s="13"/>
    </row>
    <row r="15" spans="1:8" x14ac:dyDescent="0.25">
      <c r="A15" s="25" t="s">
        <v>23</v>
      </c>
      <c r="B15" s="26"/>
      <c r="C15" s="12">
        <f>SUM(C6:C14)</f>
        <v>3380893.65</v>
      </c>
      <c r="D15" s="2"/>
      <c r="E15" s="2"/>
      <c r="F15" s="2"/>
      <c r="G15" s="2"/>
    </row>
    <row r="16" spans="1:8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35</vt:i4>
      </vt:variant>
    </vt:vector>
  </HeadingPairs>
  <TitlesOfParts>
    <vt:vector size="35" baseType="lpstr">
      <vt:lpstr>2015-03-31</vt:lpstr>
      <vt:lpstr>2015-06-30</vt:lpstr>
      <vt:lpstr>2015-09-30</vt:lpstr>
      <vt:lpstr>2015-12-31</vt:lpstr>
      <vt:lpstr>2016-06-30</vt:lpstr>
      <vt:lpstr>2016-09-30</vt:lpstr>
      <vt:lpstr>2016-12-31</vt:lpstr>
      <vt:lpstr>2017-03-31</vt:lpstr>
      <vt:lpstr>2017-06-30</vt:lpstr>
      <vt:lpstr>2017-09-30</vt:lpstr>
      <vt:lpstr>2017-12-31</vt:lpstr>
      <vt:lpstr>2018-03-31</vt:lpstr>
      <vt:lpstr>2018-06-30</vt:lpstr>
      <vt:lpstr>2018-09-30</vt:lpstr>
      <vt:lpstr>2018-12-31</vt:lpstr>
      <vt:lpstr>2019-03-31</vt:lpstr>
      <vt:lpstr>2019-06-30</vt:lpstr>
      <vt:lpstr>2019-09-30</vt:lpstr>
      <vt:lpstr>2019-12-31</vt:lpstr>
      <vt:lpstr>2020-03-31</vt:lpstr>
      <vt:lpstr>2020-06-30</vt:lpstr>
      <vt:lpstr>2020-09-30</vt:lpstr>
      <vt:lpstr>2020-12-31</vt:lpstr>
      <vt:lpstr>2021-03-31</vt:lpstr>
      <vt:lpstr>2021-06-30</vt:lpstr>
      <vt:lpstr>2021-09-30</vt:lpstr>
      <vt:lpstr>2021-12-31</vt:lpstr>
      <vt:lpstr>2022-06-30</vt:lpstr>
      <vt:lpstr>2022-12-31</vt:lpstr>
      <vt:lpstr>2023-06-30</vt:lpstr>
      <vt:lpstr>2023-12-31</vt:lpstr>
      <vt:lpstr>2024-06-30 </vt:lpstr>
      <vt:lpstr>2024-12-31</vt:lpstr>
      <vt:lpstr>2025-06-30 </vt:lpstr>
      <vt:lpstr>2025-12-31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2026-02-09T10:21:16Z</dcterms:modified>
</cp:coreProperties>
</file>